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ДЗ ТРУ - рус" sheetId="1" r:id="rId1"/>
    <sheet name="План ДЗ ТРУ - каз" sheetId="2" r:id="rId2"/>
    <sheet name="Лист1" sheetId="3" r:id="rId3"/>
  </sheets>
  <definedNames>
    <definedName name="_xlnm.Print_Area" localSheetId="0">'План ДЗ ТРУ - рус'!$A$1:$AD$79</definedName>
  </definedNames>
  <calcPr fullCalcOnLoad="1"/>
</workbook>
</file>

<file path=xl/sharedStrings.xml><?xml version="1.0" encoding="utf-8"?>
<sst xmlns="http://schemas.openxmlformats.org/spreadsheetml/2006/main" count="717" uniqueCount="249">
  <si>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</si>
  <si>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</si>
  <si>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</si>
  <si>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</si>
  <si>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</si>
  <si>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</si>
  <si>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</si>
  <si>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</si>
  <si>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</si>
  <si>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</si>
  <si>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</si>
  <si>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1 Т</t>
  </si>
  <si>
    <t>2 Т</t>
  </si>
  <si>
    <t>3 Т</t>
  </si>
  <si>
    <t>итого по товарам</t>
  </si>
  <si>
    <t xml:space="preserve">2. Работы </t>
  </si>
  <si>
    <t>1 Р</t>
  </si>
  <si>
    <t>2 Р</t>
  </si>
  <si>
    <t>3 Р</t>
  </si>
  <si>
    <t>итого по работам</t>
  </si>
  <si>
    <t xml:space="preserve">3. Услуги </t>
  </si>
  <si>
    <t>1 У</t>
  </si>
  <si>
    <t>2 У</t>
  </si>
  <si>
    <t>3 У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</si>
  <si>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</si>
  <si>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</si>
  <si>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</si>
  <si>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</si>
  <si>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</si>
  <si>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</si>
  <si>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</si>
  <si>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</si>
  <si>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</si>
  <si>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</si>
  <si>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</si>
  <si>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</si>
  <si>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</si>
  <si>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</si>
  <si>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ТОО "ҚазТрансГаз Өнiмдерi"_</t>
  </si>
  <si>
    <t>ОТ</t>
  </si>
  <si>
    <t>DDP</t>
  </si>
  <si>
    <t>2014 г</t>
  </si>
  <si>
    <t>2015 г</t>
  </si>
  <si>
    <t>2016 г</t>
  </si>
  <si>
    <t>2017 г</t>
  </si>
  <si>
    <t>авансовый платеж - 0%,   50% - 2015 год, 50% - 2017 год</t>
  </si>
  <si>
    <t>ПР</t>
  </si>
  <si>
    <t>28.13.11.00.00.00.12.11.1</t>
  </si>
  <si>
    <t>Ұйымның атауы</t>
  </si>
  <si>
    <t>Жергілікті мазмұнның болжамы, %</t>
  </si>
  <si>
    <t>Жеткізілімнің шарттары  ИНКОТЕРМС 2010 бойынша</t>
  </si>
  <si>
    <t xml:space="preserve"> Төлемақының шарттары (аванстың төлемінің өлшемі), %</t>
  </si>
  <si>
    <t>Ескерту</t>
  </si>
  <si>
    <t>2. Жұмыстар</t>
  </si>
  <si>
    <t>3. Қызметтер</t>
  </si>
  <si>
    <t>Өлшем бiрлiгi</t>
  </si>
  <si>
    <t>ҚЖТ коды</t>
  </si>
  <si>
    <t>Cатып алатын  тауардың, жұмыстардың және қызмет атқарулардың атауы</t>
  </si>
  <si>
    <t xml:space="preserve">Тауардың, жұмыстардың және қызмет атқарулардың қысқаша мінездеме (сипаттама) </t>
  </si>
  <si>
    <t xml:space="preserve">Қосымша мінездеме </t>
  </si>
  <si>
    <t>Сатып алу тәсілі</t>
  </si>
  <si>
    <t>1.  Тауарлар</t>
  </si>
  <si>
    <t>Сатып- алу мерзімі (мөлшерлі күні/айы)</t>
  </si>
  <si>
    <t>Тауардың жеткізілетін, жұмыстың орындалуы және қызмет атқарылуы жері, аймағы</t>
  </si>
  <si>
    <t>Мөлшер, көлем</t>
  </si>
  <si>
    <t>Бір данаға маркетинг бағасы, теңге ҚҚС-сыз</t>
  </si>
  <si>
    <t>ҚЖТ сатып алу үшін жоспарлайтын ҚҚС-сыз сомасы,  теңге</t>
  </si>
  <si>
    <t>ҚЖТ сатып алу үшін жоспарлайтын ҚҚС-мен сомасы,  теңге</t>
  </si>
  <si>
    <t>Сатып алу басымдығы</t>
  </si>
  <si>
    <t>Сатып алу жылы/түзетудің жылы</t>
  </si>
  <si>
    <t>тауарлар бойыша қорытынды:</t>
  </si>
  <si>
    <t>"ҚазТрансГаз Өнiмдерi" ЖШС</t>
  </si>
  <si>
    <t>жұмыстар бойыша қорытынды:</t>
  </si>
  <si>
    <t>қызметтер бойыша қорытынды:</t>
  </si>
  <si>
    <t xml:space="preserve">Барлығы: </t>
  </si>
  <si>
    <t>Алматы қ., Гете к., 327</t>
  </si>
  <si>
    <t>аванстық төлем - 0%, 50% - 2015 жылында, 50%-2017 жылында</t>
  </si>
  <si>
    <t>Көлік толтыру станциясы</t>
  </si>
  <si>
    <t>Станция автозаправочная</t>
  </si>
  <si>
    <t>Оборудование автомобильной газонаполнительной компрессорной станции, бывшее в употреблении, год выпуска - 2010 год</t>
  </si>
  <si>
    <t>Автомобилдiк газ толтырушы компрессорлық станцияны жабдық, болып табыл/қасында, шығарылған жылы - 2010 жыл</t>
  </si>
  <si>
    <t>жинақ</t>
  </si>
  <si>
    <t>Утвержден Наблюдательным Советом ТОО "ҚазТрансГаз Өнiмдерi"</t>
  </si>
  <si>
    <t>"ҚазТрансГаз Өнiмдерi" ЖШС  Байқаушы Кеңеспен орнатылған</t>
  </si>
  <si>
    <t>ТОО "ҚазТрансГаз Өнімдері"</t>
  </si>
  <si>
    <t>17.12.13.40.10.00.00.10.1</t>
  </si>
  <si>
    <t xml:space="preserve">Бумага </t>
  </si>
  <si>
    <t>17.12.13.40.10.00.00.50.1</t>
  </si>
  <si>
    <t>формат А4, плотность 80г/м2, 21х29,5 см</t>
  </si>
  <si>
    <t>ОИ</t>
  </si>
  <si>
    <t>ОТП</t>
  </si>
  <si>
    <t>Бумага офисная, A3 80г/м2, 500 л, белая</t>
  </si>
  <si>
    <t>4 Т</t>
  </si>
  <si>
    <t>2014</t>
  </si>
  <si>
    <t>А4 форматы, 80г/м2 нығыздығы, 21х29, 5 см</t>
  </si>
  <si>
    <t>Қағаз</t>
  </si>
  <si>
    <t>Қағаз кеңсе, A3 80г/м2, 500 л, ақ</t>
  </si>
  <si>
    <t>сәуір, 2013 ж</t>
  </si>
  <si>
    <t>буда</t>
  </si>
  <si>
    <t>Алматы қ., Тайманов к., 208</t>
  </si>
  <si>
    <t>шілде</t>
  </si>
  <si>
    <t>штука</t>
  </si>
  <si>
    <t>Одна пачка</t>
  </si>
  <si>
    <t>г. Алматы, мкр. Коктем 2, д. 22, офис 204</t>
  </si>
  <si>
    <t>5 Т</t>
  </si>
  <si>
    <t>6 Т</t>
  </si>
  <si>
    <t>7 Т</t>
  </si>
  <si>
    <t>8 Т</t>
  </si>
  <si>
    <t>9 Т</t>
  </si>
  <si>
    <t>10 Т</t>
  </si>
  <si>
    <t>11 Т</t>
  </si>
  <si>
    <t>Пневмогидростанция</t>
  </si>
  <si>
    <t>для гидравлических и пневматических испытаний с системой управления испытательным стендом</t>
  </si>
  <si>
    <t>26.51.85.00.20.00.10.10.1</t>
  </si>
  <si>
    <t>2018 г</t>
  </si>
  <si>
    <t>Комплект</t>
  </si>
  <si>
    <t>Стенд для вывинчивания(завинчив)вентилей баллонов/сжат.газа</t>
  </si>
  <si>
    <t>Стенд для гидроиспытаний баллонов для сжатого газа ( СИП)</t>
  </si>
  <si>
    <t>Стенд для диагностики ГБО (СД)</t>
  </si>
  <si>
    <t>Стенд для пневмоиспытаний баллонов для сжатого газа (СИГ)</t>
  </si>
  <si>
    <t>Щит противопожарный</t>
  </si>
  <si>
    <t>разборный</t>
  </si>
  <si>
    <t>25.99.29.00.33.00.02.01.1</t>
  </si>
  <si>
    <t>Стенд пожарный,метал напольного типа с ящиком для песка в комплекте (2 ведра,2 лопаты,багор,лом)</t>
  </si>
  <si>
    <t>28.94.30.00.00.00.08.03.1</t>
  </si>
  <si>
    <t>Установка сушильная</t>
  </si>
  <si>
    <t>Установка для сушки газовых баллонов для сжатого газа(УС)</t>
  </si>
  <si>
    <t>ОВХ</t>
  </si>
  <si>
    <t>Исполнитель:</t>
  </si>
  <si>
    <t>Ақтымбаев Е. Қ., менеджер по закупкам</t>
  </si>
  <si>
    <t>Тел: +7 727 331 39 91</t>
  </si>
  <si>
    <t>28.99.39.00.00.08.11.01.1</t>
  </si>
  <si>
    <t>Стенд</t>
  </si>
  <si>
    <t>Стенд для испытаний, регулировки и диагностики топливных насосов высокого давления</t>
  </si>
  <si>
    <t>басқарманың жүйесімен гидравликалық және пневматикалық сынақтар үшін сынақ стендпен</t>
  </si>
  <si>
    <t>Сынақтар үшін стенд, ретте- және отынның сорабының диагносттері биік қысымның</t>
  </si>
  <si>
    <t>Стенд қысаң газдың газсауытының/шұрасының үшін</t>
  </si>
  <si>
    <t>Стенд газсауыттың каналсынақтары үшін қысаң газ үшін</t>
  </si>
  <si>
    <t>Стенд газ-баллондық жабдықтың диагностикасы үшін</t>
  </si>
  <si>
    <t>Стенд пневмосынақтар газсауыттар үшін қысаң газ үшін</t>
  </si>
  <si>
    <t>Қалқан өрт сөндіруші</t>
  </si>
  <si>
    <t>алмалы-салмалы</t>
  </si>
  <si>
    <t>Стенд өрт сөндіруші, еден үлгінің жәшікпен құм үшін жинақталымда(2 шелек, 2 күрек, багор, лом) металмын</t>
  </si>
  <si>
    <t>Қондырғы кептіргіш</t>
  </si>
  <si>
    <t>Қондырғы газды газсауыттың тоғашы үшін қысаң газ үшін</t>
  </si>
  <si>
    <t>31 желтоқсан</t>
  </si>
  <si>
    <t>Алматы қ., Ратушного 40</t>
  </si>
  <si>
    <t xml:space="preserve"> __________ жылдың _______________ №____ хаттама</t>
  </si>
  <si>
    <t xml:space="preserve"> "ҚазТрансГаз Өнiмдерi" ЖШС тауардың,  жұмыстардың және қызмет атқарулардың 2014-2018 жылға ұзақ мерзімді  сатып алу- жоспары  </t>
  </si>
  <si>
    <t>Ақтымбаев Е. Қ.</t>
  </si>
  <si>
    <t>20% жыл сайын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</si>
  <si>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</si>
  <si>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</si>
  <si>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</si>
  <si>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</si>
  <si>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</si>
  <si>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</si>
  <si>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</si>
  <si>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</si>
  <si>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Специальная одежда летняя</t>
  </si>
  <si>
    <t>г. Алматы, ул. Гете, 327, АГНКС</t>
  </si>
  <si>
    <t>15.20.11.00.00.00.30.11.1</t>
  </si>
  <si>
    <t xml:space="preserve">Ботинки  мужские </t>
  </si>
  <si>
    <t>Обувь водонепроницаемая, закрывающая лодыжку, но не закрывающая колено, с верхом из резины,  резинотекстильные для ношения без обуви</t>
  </si>
  <si>
    <t>Обувь летняя</t>
  </si>
  <si>
    <t>Специальная одежда зимняя</t>
  </si>
  <si>
    <t>Обувь зимняя</t>
  </si>
  <si>
    <t>14.12.30.00.00.80.10.10.1</t>
  </si>
  <si>
    <t>Рукавицы специальные</t>
  </si>
  <si>
    <t>для защиты от механических воздействий, тип Б, ГОСТ 12.4.010-75</t>
  </si>
  <si>
    <t>Перчатки летние</t>
  </si>
  <si>
    <t>14.12.30.00.00.10.10.18.1</t>
  </si>
  <si>
    <t xml:space="preserve">Кепи </t>
  </si>
  <si>
    <t>летнее</t>
  </si>
  <si>
    <t>14.12.30.00.00.11.08.04.1</t>
  </si>
  <si>
    <t xml:space="preserve">Перчатки 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</si>
  <si>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</si>
  <si>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14.12.30.00.00.80.16.36.1</t>
  </si>
  <si>
    <t>Перчатки технические</t>
  </si>
  <si>
    <t>комбинированные, кожаные с х/б, утепленные</t>
  </si>
  <si>
    <t>20 Т</t>
  </si>
  <si>
    <t>14.12.30.00.00.70.10.12.1</t>
  </si>
  <si>
    <t>Шапка</t>
  </si>
  <si>
    <t>зимняя,  
ГОСТ 10325-79</t>
  </si>
  <si>
    <t>20% от общей суммы ежегодно</t>
  </si>
  <si>
    <t>ЦП</t>
  </si>
  <si>
    <t>январь</t>
  </si>
  <si>
    <t>февраль</t>
  </si>
  <si>
    <t>март, апрель</t>
  </si>
  <si>
    <t>2-1 Т</t>
  </si>
  <si>
    <t>г. Алматы, пр. Абая 42, офис 513</t>
  </si>
  <si>
    <t>3-1 Т</t>
  </si>
  <si>
    <t>4-1 Т</t>
  </si>
  <si>
    <t>июль</t>
  </si>
  <si>
    <t>9,10,14,16</t>
  </si>
  <si>
    <t>2015</t>
  </si>
  <si>
    <t>апрель</t>
  </si>
  <si>
    <t>сентябрь</t>
  </si>
  <si>
    <t>Протокол №02 от15.03.2013 года</t>
  </si>
  <si>
    <t>Протокол №05 от 20.06.2013 года</t>
  </si>
  <si>
    <t>14.12.11.00.00.70.11.10.1</t>
  </si>
  <si>
    <t>Костюм мужской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</si>
  <si>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</si>
  <si>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Для защиты от производственных загрязнений нефтепродуктами. Состоит из куртки и брюк, утепленный, хлопчатобумажный.</t>
  </si>
  <si>
    <t>14.12.11.00.00.70.12.05.1</t>
  </si>
  <si>
    <t>21 Т</t>
  </si>
  <si>
    <t>Тел: +7 727 237 68 00</t>
  </si>
  <si>
    <t xml:space="preserve">Председатель Наблюдательного совета </t>
  </si>
  <si>
    <t>ТОО "ҚазТрансГаз Өнiмдерi"</t>
  </si>
  <si>
    <t>Амирханов М.А. _______________________</t>
  </si>
  <si>
    <t>14.14.12.00.00.10.15.70.1</t>
  </si>
  <si>
    <t>Футболка</t>
  </si>
  <si>
    <t>Футболка хлопчатобумажная с короткими рукавами, с высоким вырезом под горловину. ГОСТ 23713-79</t>
  </si>
  <si>
    <t>22 Т</t>
  </si>
  <si>
    <t>28.13.28.00.00.00.20.00.1</t>
  </si>
  <si>
    <t>турбокомпрессор, прочие</t>
  </si>
  <si>
    <t>поршневой компрессор с прямолинейно-поступательным движением поршней в цилиндрах</t>
  </si>
  <si>
    <t>Компрессорная установка</t>
  </si>
  <si>
    <t>Протокол №11 от 30.01.2014 года</t>
  </si>
  <si>
    <t>Приложение №3</t>
  </si>
  <si>
    <t>Протокол №13 от 11.02.2014 года</t>
  </si>
  <si>
    <t>68.20.12.00.00.00.08</t>
  </si>
  <si>
    <t>Услуги по аренде земельного участка</t>
  </si>
  <si>
    <t>Земельный участок для строительства и эксплуатации автомобильной газонаполнительной компрессорной станции в г.Шымкент</t>
  </si>
  <si>
    <t>2019 г</t>
  </si>
  <si>
    <t>2020 г</t>
  </si>
  <si>
    <t>2021 г</t>
  </si>
  <si>
    <t>апрель, май</t>
  </si>
  <si>
    <t>г.Шымкент</t>
  </si>
  <si>
    <t>оплата по факту</t>
  </si>
  <si>
    <t>ОПРУ</t>
  </si>
  <si>
    <t>12-1 Т</t>
  </si>
  <si>
    <t>май, июнь</t>
  </si>
  <si>
    <t>9,18</t>
  </si>
  <si>
    <t>9</t>
  </si>
  <si>
    <t>13-1 Т</t>
  </si>
  <si>
    <t>ОП</t>
  </si>
  <si>
    <t>15-1 Т</t>
  </si>
  <si>
    <t>18</t>
  </si>
  <si>
    <t>16-1 Т</t>
  </si>
  <si>
    <t>18-1 Т</t>
  </si>
  <si>
    <t>19-1 Т</t>
  </si>
  <si>
    <t>20-1 Т</t>
  </si>
  <si>
    <t>21-1 Т</t>
  </si>
  <si>
    <t>План долгосрочных закупок товаров, работ и услуг на 2013-2021 годы по ТОО "ҚазТрансГаз Өнiмдерi"</t>
  </si>
  <si>
    <t>Протокол №16 от 30.04.2014 года</t>
  </si>
  <si>
    <t>14-1 Т</t>
  </si>
  <si>
    <t>9,19</t>
  </si>
  <si>
    <t>17-1 Т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</si>
</sst>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</numFmts>
  <fonts count="6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wrapText="1"/>
      <protection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0" fontId="16" fillId="0" borderId="0" xfId="53" applyFont="1">
      <alignment/>
      <protection/>
    </xf>
    <xf numFmtId="0" fontId="16" fillId="0" borderId="0" xfId="53" applyFont="1" applyBorder="1" applyAlignment="1">
      <alignment wrapText="1"/>
      <protection/>
    </xf>
    <xf numFmtId="0" fontId="16" fillId="0" borderId="0" xfId="53" applyFont="1" applyAlignment="1">
      <alignment horizontal="left" wrapText="1"/>
      <protection/>
    </xf>
    <xf numFmtId="0" fontId="16" fillId="0" borderId="0" xfId="53" applyFont="1" applyBorder="1" applyAlignment="1">
      <alignment horizontal="left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16" fillId="0" borderId="0" xfId="53" applyFont="1" applyAlignment="1">
      <alignment wrapText="1"/>
      <protection/>
    </xf>
    <xf numFmtId="0" fontId="16" fillId="0" borderId="0" xfId="53" applyFont="1" applyFill="1" applyBorder="1" applyAlignment="1">
      <alignment horizontal="left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wrapText="1"/>
      <protection/>
    </xf>
    <xf numFmtId="0" fontId="2" fillId="0" borderId="14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63" applyNumberFormat="1" applyFont="1" applyFill="1" applyBorder="1" applyAlignment="1">
      <alignment horizontal="center"/>
    </xf>
    <xf numFmtId="4" fontId="2" fillId="0" borderId="10" xfId="53" applyNumberFormat="1" applyFont="1" applyFill="1" applyBorder="1" applyAlignment="1">
      <alignment horizontal="center"/>
      <protection/>
    </xf>
    <xf numFmtId="4" fontId="2" fillId="0" borderId="15" xfId="53" applyNumberFormat="1" applyFont="1" applyFill="1" applyBorder="1" applyAlignment="1">
      <alignment horizontal="center"/>
      <protection/>
    </xf>
    <xf numFmtId="49" fontId="2" fillId="0" borderId="15" xfId="53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19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16" fillId="0" borderId="16" xfId="53" applyFont="1" applyBorder="1" applyAlignment="1">
      <alignment horizontal="left" wrapText="1"/>
      <protection/>
    </xf>
    <xf numFmtId="0" fontId="13" fillId="0" borderId="17" xfId="53" applyFont="1" applyBorder="1" applyAlignment="1">
      <alignment horizontal="left" wrapText="1"/>
      <protection/>
    </xf>
    <xf numFmtId="0" fontId="13" fillId="0" borderId="18" xfId="53" applyFont="1" applyBorder="1" applyAlignment="1">
      <alignment horizontal="left" wrapText="1"/>
      <protection/>
    </xf>
    <xf numFmtId="0" fontId="3" fillId="0" borderId="0" xfId="53" applyFont="1" applyBorder="1" applyAlignment="1">
      <alignment wrapText="1"/>
      <protection/>
    </xf>
    <xf numFmtId="0" fontId="2" fillId="0" borderId="0" xfId="53" applyFont="1" applyBorder="1" applyAlignment="1">
      <alignment horizontal="right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wrapText="1"/>
      <protection/>
    </xf>
    <xf numFmtId="0" fontId="6" fillId="0" borderId="0" xfId="53" applyFont="1" applyAlignment="1">
      <alignment wrapText="1"/>
      <protection/>
    </xf>
    <xf numFmtId="0" fontId="3" fillId="0" borderId="19" xfId="53" applyFont="1" applyBorder="1" applyAlignment="1">
      <alignment wrapText="1"/>
      <protection/>
    </xf>
    <xf numFmtId="0" fontId="3" fillId="0" borderId="20" xfId="53" applyFont="1" applyBorder="1" applyAlignment="1">
      <alignment wrapText="1"/>
      <protection/>
    </xf>
    <xf numFmtId="0" fontId="3" fillId="0" borderId="21" xfId="53" applyFont="1" applyBorder="1" applyAlignment="1">
      <alignment wrapText="1"/>
      <protection/>
    </xf>
    <xf numFmtId="0" fontId="2" fillId="0" borderId="14" xfId="53" applyFont="1" applyBorder="1" applyAlignment="1">
      <alignment wrapText="1"/>
      <protection/>
    </xf>
    <xf numFmtId="0" fontId="2" fillId="0" borderId="15" xfId="53" applyFont="1" applyBorder="1" applyAlignment="1">
      <alignment wrapText="1"/>
      <protection/>
    </xf>
    <xf numFmtId="4" fontId="2" fillId="0" borderId="15" xfId="53" applyNumberFormat="1" applyFont="1" applyBorder="1" applyAlignment="1">
      <alignment horizontal="center" wrapText="1"/>
      <protection/>
    </xf>
    <xf numFmtId="0" fontId="2" fillId="0" borderId="15" xfId="53" applyFont="1" applyBorder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3" fillId="0" borderId="15" xfId="53" applyFont="1" applyBorder="1" applyAlignment="1">
      <alignment wrapText="1"/>
      <protection/>
    </xf>
    <xf numFmtId="0" fontId="3" fillId="0" borderId="22" xfId="53" applyFont="1" applyBorder="1" applyAlignment="1">
      <alignment wrapText="1"/>
      <protection/>
    </xf>
    <xf numFmtId="0" fontId="3" fillId="0" borderId="23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24" xfId="53" applyFont="1" applyBorder="1" applyAlignment="1">
      <alignment horizontal="center" wrapText="1"/>
      <protection/>
    </xf>
    <xf numFmtId="0" fontId="2" fillId="0" borderId="24" xfId="53" applyFont="1" applyBorder="1" applyAlignment="1">
      <alignment wrapText="1"/>
      <protection/>
    </xf>
    <xf numFmtId="0" fontId="2" fillId="0" borderId="24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wrapText="1"/>
      <protection/>
    </xf>
    <xf numFmtId="0" fontId="14" fillId="0" borderId="0" xfId="53" applyFont="1" applyAlignment="1">
      <alignment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 applyBorder="1" applyAlignment="1">
      <alignment wrapText="1"/>
      <protection/>
    </xf>
    <xf numFmtId="0" fontId="12" fillId="0" borderId="0" xfId="53" applyFont="1" applyBorder="1" applyAlignment="1">
      <alignment wrapText="1"/>
      <protection/>
    </xf>
    <xf numFmtId="0" fontId="15" fillId="0" borderId="0" xfId="53" applyFont="1" applyBorder="1" applyAlignment="1">
      <alignment wrapText="1"/>
      <protection/>
    </xf>
    <xf numFmtId="0" fontId="8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left" wrapText="1"/>
      <protection/>
    </xf>
    <xf numFmtId="0" fontId="12" fillId="0" borderId="0" xfId="53" applyFont="1" applyAlignment="1">
      <alignment wrapText="1"/>
      <protection/>
    </xf>
    <xf numFmtId="0" fontId="18" fillId="0" borderId="0" xfId="53" applyFont="1" applyBorder="1" applyAlignment="1">
      <alignment wrapText="1"/>
      <protection/>
    </xf>
    <xf numFmtId="49" fontId="16" fillId="0" borderId="0" xfId="53" applyNumberFormat="1" applyFont="1" applyBorder="1" applyAlignment="1">
      <alignment wrapText="1"/>
      <protection/>
    </xf>
    <xf numFmtId="0" fontId="16" fillId="0" borderId="0" xfId="53" applyFont="1" applyFill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Fill="1" applyAlignment="1">
      <alignment horizontal="center" wrapText="1"/>
      <protection/>
    </xf>
    <xf numFmtId="4" fontId="3" fillId="0" borderId="14" xfId="53" applyNumberFormat="1" applyFont="1" applyFill="1" applyBorder="1" applyAlignment="1">
      <alignment horizontal="center"/>
      <protection/>
    </xf>
    <xf numFmtId="4" fontId="3" fillId="0" borderId="19" xfId="53" applyNumberFormat="1" applyFont="1" applyFill="1" applyBorder="1" applyAlignment="1">
      <alignment horizontal="center"/>
      <protection/>
    </xf>
    <xf numFmtId="0" fontId="7" fillId="0" borderId="0" xfId="53" applyFont="1" applyBorder="1" applyAlignment="1">
      <alignment wrapText="1"/>
      <protection/>
    </xf>
    <xf numFmtId="4" fontId="2" fillId="0" borderId="14" xfId="53" applyNumberFormat="1" applyFont="1" applyFill="1" applyBorder="1" applyAlignment="1">
      <alignment horizontal="center"/>
      <protection/>
    </xf>
    <xf numFmtId="4" fontId="2" fillId="0" borderId="19" xfId="53" applyNumberFormat="1" applyFont="1" applyFill="1" applyBorder="1" applyAlignment="1">
      <alignment horizontal="center"/>
      <protection/>
    </xf>
    <xf numFmtId="0" fontId="23" fillId="0" borderId="0" xfId="53" applyFont="1" applyAlignment="1">
      <alignment horizontal="left" wrapText="1"/>
      <protection/>
    </xf>
    <xf numFmtId="0" fontId="21" fillId="0" borderId="0" xfId="53" applyFont="1" applyAlignment="1">
      <alignment wrapText="1"/>
      <protection/>
    </xf>
    <xf numFmtId="0" fontId="21" fillId="0" borderId="0" xfId="53" applyFont="1" applyAlignment="1">
      <alignment horizontal="left" vertical="center" wrapText="1"/>
      <protection/>
    </xf>
    <xf numFmtId="0" fontId="23" fillId="0" borderId="0" xfId="53" applyFont="1">
      <alignment/>
      <protection/>
    </xf>
    <xf numFmtId="0" fontId="23" fillId="0" borderId="0" xfId="53" applyFont="1" applyBorder="1" applyAlignment="1">
      <alignment/>
      <protection/>
    </xf>
    <xf numFmtId="0" fontId="21" fillId="0" borderId="0" xfId="53" applyFont="1" applyBorder="1" applyAlignment="1">
      <alignment horizontal="center"/>
      <protection/>
    </xf>
    <xf numFmtId="0" fontId="23" fillId="0" borderId="16" xfId="53" applyFont="1" applyBorder="1" applyAlignment="1">
      <alignment horizontal="left"/>
      <protection/>
    </xf>
    <xf numFmtId="0" fontId="23" fillId="0" borderId="17" xfId="53" applyFont="1" applyBorder="1" applyAlignment="1">
      <alignment horizontal="left"/>
      <protection/>
    </xf>
    <xf numFmtId="0" fontId="23" fillId="0" borderId="18" xfId="53" applyFont="1" applyBorder="1" applyAlignment="1">
      <alignment horizontal="left"/>
      <protection/>
    </xf>
    <xf numFmtId="0" fontId="23" fillId="0" borderId="17" xfId="53" applyFont="1" applyBorder="1" applyAlignment="1">
      <alignment/>
      <protection/>
    </xf>
    <xf numFmtId="0" fontId="23" fillId="0" borderId="17" xfId="53" applyFont="1" applyBorder="1">
      <alignment/>
      <protection/>
    </xf>
    <xf numFmtId="0" fontId="23" fillId="0" borderId="18" xfId="53" applyFont="1" applyBorder="1">
      <alignment/>
      <protection/>
    </xf>
    <xf numFmtId="0" fontId="21" fillId="0" borderId="0" xfId="53" applyFont="1" applyBorder="1" applyAlignment="1">
      <alignment/>
      <protection/>
    </xf>
    <xf numFmtId="0" fontId="23" fillId="0" borderId="0" xfId="53" applyFont="1" applyAlignment="1">
      <alignment horizontal="left"/>
      <protection/>
    </xf>
    <xf numFmtId="0" fontId="23" fillId="0" borderId="0" xfId="53" applyFont="1" applyBorder="1" applyAlignment="1">
      <alignment horizontal="right"/>
      <protection/>
    </xf>
    <xf numFmtId="0" fontId="21" fillId="0" borderId="0" xfId="53" applyFont="1" applyBorder="1" applyAlignment="1">
      <alignment vertical="center"/>
      <protection/>
    </xf>
    <xf numFmtId="0" fontId="21" fillId="0" borderId="0" xfId="53" applyFont="1" applyBorder="1" applyAlignment="1">
      <alignment horizontal="left" vertical="center"/>
      <protection/>
    </xf>
    <xf numFmtId="0" fontId="21" fillId="0" borderId="0" xfId="53" applyFont="1" applyBorder="1" applyAlignment="1">
      <alignment horizontal="left"/>
      <protection/>
    </xf>
    <xf numFmtId="0" fontId="23" fillId="0" borderId="0" xfId="53" applyFont="1" applyBorder="1">
      <alignment/>
      <protection/>
    </xf>
    <xf numFmtId="0" fontId="24" fillId="0" borderId="25" xfId="53" applyFont="1" applyFill="1" applyBorder="1" applyAlignment="1">
      <alignment horizontal="center" vertical="top" wrapText="1"/>
      <protection/>
    </xf>
    <xf numFmtId="0" fontId="24" fillId="0" borderId="26" xfId="53" applyFont="1" applyFill="1" applyBorder="1" applyAlignment="1">
      <alignment horizontal="center" vertical="top" wrapText="1"/>
      <protection/>
    </xf>
    <xf numFmtId="0" fontId="25" fillId="0" borderId="0" xfId="53" applyFont="1">
      <alignment/>
      <protection/>
    </xf>
    <xf numFmtId="0" fontId="26" fillId="0" borderId="11" xfId="53" applyFont="1" applyBorder="1" applyAlignment="1">
      <alignment horizontal="center" vertical="top" wrapText="1"/>
      <protection/>
    </xf>
    <xf numFmtId="0" fontId="26" fillId="0" borderId="12" xfId="53" applyFont="1" applyBorder="1" applyAlignment="1">
      <alignment horizontal="center" vertical="top" wrapText="1"/>
      <protection/>
    </xf>
    <xf numFmtId="0" fontId="21" fillId="0" borderId="19" xfId="53" applyFont="1" applyBorder="1" applyAlignment="1">
      <alignment/>
      <protection/>
    </xf>
    <xf numFmtId="0" fontId="21" fillId="0" borderId="20" xfId="53" applyFont="1" applyBorder="1" applyAlignment="1">
      <alignment/>
      <protection/>
    </xf>
    <xf numFmtId="0" fontId="21" fillId="0" borderId="21" xfId="53" applyFont="1" applyBorder="1" applyAlignment="1">
      <alignment/>
      <protection/>
    </xf>
    <xf numFmtId="0" fontId="23" fillId="0" borderId="14" xfId="53" applyFont="1" applyBorder="1">
      <alignment/>
      <protection/>
    </xf>
    <xf numFmtId="0" fontId="23" fillId="0" borderId="0" xfId="53" applyFont="1" applyAlignment="1">
      <alignment/>
      <protection/>
    </xf>
    <xf numFmtId="0" fontId="23" fillId="0" borderId="15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10" xfId="52" applyFont="1" applyFill="1" applyBorder="1" applyAlignment="1">
      <alignment horizontal="center" vertical="center" wrapText="1"/>
    </xf>
    <xf numFmtId="4" fontId="23" fillId="0" borderId="15" xfId="53" applyNumberFormat="1" applyFont="1" applyBorder="1" applyAlignment="1">
      <alignment horizontal="center" vertical="center"/>
      <protection/>
    </xf>
    <xf numFmtId="4" fontId="23" fillId="0" borderId="15" xfId="53" applyNumberFormat="1" applyFont="1" applyFill="1" applyBorder="1" applyAlignment="1">
      <alignment horizontal="center" vertical="center"/>
      <protection/>
    </xf>
    <xf numFmtId="49" fontId="23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7" fontId="23" fillId="0" borderId="14" xfId="54" applyNumberFormat="1" applyFont="1" applyFill="1" applyBorder="1" applyAlignment="1">
      <alignment horizontal="center" vertical="center" wrapText="1"/>
      <protection/>
    </xf>
    <xf numFmtId="9" fontId="23" fillId="0" borderId="14" xfId="54" applyNumberFormat="1" applyFont="1" applyFill="1" applyBorder="1" applyAlignment="1">
      <alignment horizontal="center" vertical="center" wrapText="1"/>
      <protection/>
    </xf>
    <xf numFmtId="3" fontId="23" fillId="0" borderId="10" xfId="63" applyNumberFormat="1" applyFont="1" applyFill="1" applyBorder="1" applyAlignment="1">
      <alignment horizontal="center" vertical="center"/>
    </xf>
    <xf numFmtId="4" fontId="23" fillId="0" borderId="10" xfId="53" applyNumberFormat="1" applyFont="1" applyFill="1" applyBorder="1" applyAlignment="1">
      <alignment horizontal="center" vertical="center"/>
      <protection/>
    </xf>
    <xf numFmtId="49" fontId="23" fillId="0" borderId="15" xfId="53" applyNumberFormat="1" applyFont="1" applyFill="1" applyBorder="1" applyAlignment="1">
      <alignment horizontal="center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4" fontId="23" fillId="0" borderId="14" xfId="53" applyNumberFormat="1" applyFont="1" applyFill="1" applyBorder="1" applyAlignment="1">
      <alignment horizontal="center" vertical="center"/>
      <protection/>
    </xf>
    <xf numFmtId="0" fontId="23" fillId="0" borderId="15" xfId="53" applyNumberFormat="1" applyFont="1" applyFill="1" applyBorder="1" applyAlignment="1">
      <alignment horizontal="center" vertical="center"/>
      <protection/>
    </xf>
    <xf numFmtId="4" fontId="23" fillId="0" borderId="19" xfId="53" applyNumberFormat="1" applyFont="1" applyFill="1" applyBorder="1" applyAlignment="1">
      <alignment horizontal="center" vertical="center"/>
      <protection/>
    </xf>
    <xf numFmtId="1" fontId="23" fillId="0" borderId="10" xfId="52" applyNumberFormat="1" applyFont="1" applyFill="1" applyBorder="1" applyAlignment="1">
      <alignment horizontal="center" vertical="center" wrapText="1"/>
    </xf>
    <xf numFmtId="49" fontId="65" fillId="0" borderId="10" xfId="55" applyNumberFormat="1" applyFont="1" applyFill="1" applyBorder="1" applyAlignment="1">
      <alignment horizontal="center" vertical="center" wrapText="1"/>
      <protection/>
    </xf>
    <xf numFmtId="0" fontId="65" fillId="0" borderId="10" xfId="55" applyFont="1" applyFill="1" applyBorder="1" applyAlignment="1">
      <alignment horizontal="center" vertical="center" wrapText="1"/>
      <protection/>
    </xf>
    <xf numFmtId="4" fontId="21" fillId="0" borderId="14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/>
      <protection/>
    </xf>
    <xf numFmtId="0" fontId="21" fillId="0" borderId="15" xfId="53" applyFont="1" applyBorder="1" applyAlignment="1">
      <alignment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 vertical="center" wrapText="1"/>
      <protection/>
    </xf>
    <xf numFmtId="3" fontId="23" fillId="0" borderId="14" xfId="63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0" fontId="23" fillId="0" borderId="10" xfId="53" applyFont="1" applyBorder="1">
      <alignment/>
      <protection/>
    </xf>
    <xf numFmtId="0" fontId="23" fillId="0" borderId="10" xfId="53" applyFont="1" applyBorder="1" applyAlignment="1">
      <alignment horizontal="center"/>
      <protection/>
    </xf>
    <xf numFmtId="0" fontId="23" fillId="0" borderId="15" xfId="53" applyFont="1" applyBorder="1" applyAlignment="1">
      <alignment horizontal="center"/>
      <protection/>
    </xf>
    <xf numFmtId="0" fontId="23" fillId="0" borderId="22" xfId="53" applyFont="1" applyBorder="1" applyAlignment="1">
      <alignment/>
      <protection/>
    </xf>
    <xf numFmtId="0" fontId="23" fillId="0" borderId="23" xfId="53" applyFont="1" applyBorder="1" applyAlignment="1">
      <alignment/>
      <protection/>
    </xf>
    <xf numFmtId="0" fontId="21" fillId="0" borderId="22" xfId="53" applyFont="1" applyBorder="1" applyAlignment="1">
      <alignment/>
      <protection/>
    </xf>
    <xf numFmtId="0" fontId="21" fillId="0" borderId="23" xfId="53" applyFont="1" applyBorder="1" applyAlignment="1">
      <alignment/>
      <protection/>
    </xf>
    <xf numFmtId="193" fontId="23" fillId="0" borderId="14" xfId="63" applyNumberFormat="1" applyFont="1" applyFill="1" applyBorder="1" applyAlignment="1">
      <alignment horizontal="center" vertical="center" wrapText="1"/>
    </xf>
    <xf numFmtId="193" fontId="23" fillId="0" borderId="10" xfId="53" applyNumberFormat="1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24" xfId="53" applyFont="1" applyBorder="1" applyAlignment="1">
      <alignment horizontal="center"/>
      <protection/>
    </xf>
    <xf numFmtId="0" fontId="23" fillId="0" borderId="24" xfId="53" applyFont="1" applyBorder="1">
      <alignment/>
      <protection/>
    </xf>
    <xf numFmtId="0" fontId="23" fillId="0" borderId="24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29" fillId="0" borderId="0" xfId="53" applyFont="1">
      <alignment/>
      <protection/>
    </xf>
    <xf numFmtId="0" fontId="30" fillId="0" borderId="0" xfId="53" applyFont="1" applyBorder="1" applyAlignment="1">
      <alignment/>
      <protection/>
    </xf>
    <xf numFmtId="0" fontId="21" fillId="0" borderId="0" xfId="53" applyFont="1" applyAlignment="1">
      <alignment horizontal="center"/>
      <protection/>
    </xf>
    <xf numFmtId="0" fontId="23" fillId="0" borderId="0" xfId="53" applyFont="1" applyAlignment="1">
      <alignment wrapText="1"/>
      <protection/>
    </xf>
    <xf numFmtId="0" fontId="21" fillId="0" borderId="0" xfId="53" applyFont="1" applyAlignment="1">
      <alignment/>
      <protection/>
    </xf>
    <xf numFmtId="0" fontId="22" fillId="0" borderId="0" xfId="53" applyFont="1" applyBorder="1">
      <alignment/>
      <protection/>
    </xf>
    <xf numFmtId="0" fontId="23" fillId="0" borderId="0" xfId="53" applyFont="1" applyBorder="1" applyAlignment="1">
      <alignment wrapText="1"/>
      <protection/>
    </xf>
    <xf numFmtId="0" fontId="23" fillId="0" borderId="0" xfId="53" applyFont="1" applyBorder="1" applyAlignment="1">
      <alignment horizontal="left" wrapText="1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left" wrapText="1"/>
      <protection/>
    </xf>
    <xf numFmtId="0" fontId="23" fillId="0" borderId="0" xfId="53" applyFont="1" applyBorder="1" applyAlignment="1">
      <alignment horizontal="left"/>
      <protection/>
    </xf>
    <xf numFmtId="49" fontId="23" fillId="0" borderId="0" xfId="53" applyNumberFormat="1" applyFont="1" applyBorder="1" applyAlignment="1">
      <alignment/>
      <protection/>
    </xf>
    <xf numFmtId="0" fontId="23" fillId="0" borderId="0" xfId="53" applyFont="1" applyFill="1">
      <alignment/>
      <protection/>
    </xf>
    <xf numFmtId="0" fontId="21" fillId="0" borderId="0" xfId="53" applyFont="1" applyFill="1" applyAlignment="1">
      <alignment horizontal="center"/>
      <protection/>
    </xf>
    <xf numFmtId="0" fontId="29" fillId="0" borderId="27" xfId="53" applyFont="1" applyBorder="1">
      <alignment/>
      <protection/>
    </xf>
    <xf numFmtId="0" fontId="23" fillId="0" borderId="10" xfId="53" applyFont="1" applyBorder="1" applyAlignment="1">
      <alignment/>
      <protection/>
    </xf>
    <xf numFmtId="0" fontId="23" fillId="0" borderId="0" xfId="53" applyFont="1" applyBorder="1" applyAlignment="1">
      <alignment horizontal="right"/>
      <protection/>
    </xf>
    <xf numFmtId="0" fontId="24" fillId="0" borderId="28" xfId="53" applyFont="1" applyFill="1" applyBorder="1" applyAlignment="1">
      <alignment horizontal="center" vertical="top" wrapText="1"/>
      <protection/>
    </xf>
    <xf numFmtId="0" fontId="24" fillId="0" borderId="25" xfId="53" applyFont="1" applyFill="1" applyBorder="1" applyAlignment="1">
      <alignment horizontal="center" vertical="top" wrapText="1"/>
      <protection/>
    </xf>
    <xf numFmtId="0" fontId="21" fillId="0" borderId="16" xfId="53" applyFont="1" applyBorder="1" applyAlignment="1">
      <alignment horizontal="right" vertical="center"/>
      <protection/>
    </xf>
    <xf numFmtId="0" fontId="21" fillId="0" borderId="17" xfId="53" applyFont="1" applyBorder="1" applyAlignment="1">
      <alignment horizontal="right" vertical="center"/>
      <protection/>
    </xf>
    <xf numFmtId="0" fontId="21" fillId="0" borderId="18" xfId="53" applyFont="1" applyBorder="1" applyAlignment="1">
      <alignment horizontal="right" vertical="center"/>
      <protection/>
    </xf>
    <xf numFmtId="0" fontId="21" fillId="0" borderId="11" xfId="53" applyFont="1" applyBorder="1" applyAlignment="1">
      <alignment horizontal="right" vertical="center"/>
      <protection/>
    </xf>
    <xf numFmtId="0" fontId="21" fillId="0" borderId="12" xfId="53" applyFont="1" applyBorder="1" applyAlignment="1">
      <alignment horizontal="right" vertical="center"/>
      <protection/>
    </xf>
    <xf numFmtId="0" fontId="21" fillId="0" borderId="29" xfId="53" applyFont="1" applyBorder="1" applyAlignment="1">
      <alignment horizontal="right" vertical="center"/>
      <protection/>
    </xf>
    <xf numFmtId="0" fontId="24" fillId="0" borderId="28" xfId="53" applyFont="1" applyBorder="1" applyAlignment="1">
      <alignment horizontal="center" vertical="top" wrapText="1"/>
      <protection/>
    </xf>
    <xf numFmtId="0" fontId="24" fillId="0" borderId="25" xfId="53" applyFont="1" applyBorder="1" applyAlignment="1">
      <alignment horizontal="center" vertical="top" wrapText="1"/>
      <protection/>
    </xf>
    <xf numFmtId="0" fontId="21" fillId="0" borderId="11" xfId="53" applyFont="1" applyBorder="1" applyAlignment="1">
      <alignment horizontal="right"/>
      <protection/>
    </xf>
    <xf numFmtId="0" fontId="21" fillId="0" borderId="12" xfId="53" applyFont="1" applyBorder="1" applyAlignment="1">
      <alignment horizontal="right"/>
      <protection/>
    </xf>
    <xf numFmtId="0" fontId="21" fillId="0" borderId="29" xfId="53" applyFont="1" applyBorder="1" applyAlignment="1">
      <alignment horizontal="right"/>
      <protection/>
    </xf>
    <xf numFmtId="0" fontId="24" fillId="0" borderId="16" xfId="53" applyFont="1" applyFill="1" applyBorder="1" applyAlignment="1">
      <alignment horizontal="center" vertical="top" wrapText="1"/>
      <protection/>
    </xf>
    <xf numFmtId="0" fontId="24" fillId="0" borderId="17" xfId="53" applyFont="1" applyFill="1" applyBorder="1" applyAlignment="1">
      <alignment horizontal="center" vertical="top" wrapText="1"/>
      <protection/>
    </xf>
    <xf numFmtId="0" fontId="24" fillId="0" borderId="18" xfId="53" applyFont="1" applyFill="1" applyBorder="1" applyAlignment="1">
      <alignment horizontal="center" vertical="top" wrapText="1"/>
      <protection/>
    </xf>
    <xf numFmtId="0" fontId="21" fillId="0" borderId="0" xfId="53" applyFont="1" applyBorder="1" applyAlignment="1">
      <alignment horizontal="right"/>
      <protection/>
    </xf>
    <xf numFmtId="0" fontId="21" fillId="0" borderId="0" xfId="53" applyFont="1" applyBorder="1" applyAlignment="1">
      <alignment horizontal="center"/>
      <protection/>
    </xf>
    <xf numFmtId="0" fontId="24" fillId="0" borderId="26" xfId="53" applyFont="1" applyFill="1" applyBorder="1" applyAlignment="1">
      <alignment horizontal="center" vertical="top" wrapText="1"/>
      <protection/>
    </xf>
    <xf numFmtId="0" fontId="23" fillId="0" borderId="0" xfId="53" applyFont="1" applyAlignment="1">
      <alignment horizontal="left"/>
      <protection/>
    </xf>
    <xf numFmtId="0" fontId="21" fillId="0" borderId="0" xfId="53" applyFont="1" applyAlignment="1">
      <alignment horizontal="left" vertical="center" wrapText="1"/>
      <protection/>
    </xf>
    <xf numFmtId="0" fontId="24" fillId="0" borderId="26" xfId="53" applyFont="1" applyBorder="1" applyAlignment="1">
      <alignment horizontal="center" vertical="top" wrapText="1"/>
      <protection/>
    </xf>
    <xf numFmtId="0" fontId="21" fillId="0" borderId="0" xfId="53" applyFont="1" applyBorder="1" applyAlignment="1">
      <alignment horizontal="left"/>
      <protection/>
    </xf>
    <xf numFmtId="0" fontId="23" fillId="0" borderId="0" xfId="53" applyFont="1" applyAlignment="1">
      <alignment horizontal="left" vertical="center" wrapText="1"/>
      <protection/>
    </xf>
    <xf numFmtId="0" fontId="23" fillId="0" borderId="0" xfId="53" applyFont="1" applyAlignment="1">
      <alignment horizontal="left" wrapText="1"/>
      <protection/>
    </xf>
    <xf numFmtId="0" fontId="26" fillId="0" borderId="30" xfId="53" applyFont="1" applyBorder="1" applyAlignment="1">
      <alignment horizontal="center" vertical="top" wrapText="1"/>
      <protection/>
    </xf>
    <xf numFmtId="0" fontId="26" fillId="0" borderId="17" xfId="53" applyFont="1" applyBorder="1" applyAlignment="1">
      <alignment horizontal="center" vertical="top" wrapText="1"/>
      <protection/>
    </xf>
    <xf numFmtId="0" fontId="26" fillId="0" borderId="31" xfId="53" applyFont="1" applyBorder="1" applyAlignment="1">
      <alignment horizontal="center" vertical="top" wrapText="1"/>
      <protection/>
    </xf>
    <xf numFmtId="0" fontId="23" fillId="0" borderId="27" xfId="53" applyFont="1" applyBorder="1" applyAlignment="1">
      <alignment horizontal="center"/>
      <protection/>
    </xf>
    <xf numFmtId="0" fontId="24" fillId="0" borderId="32" xfId="53" applyFont="1" applyFill="1" applyBorder="1" applyAlignment="1">
      <alignment horizontal="center" vertical="top" wrapText="1"/>
      <protection/>
    </xf>
    <xf numFmtId="0" fontId="24" fillId="0" borderId="27" xfId="53" applyFont="1" applyFill="1" applyBorder="1" applyAlignment="1">
      <alignment horizontal="center" vertical="top" wrapText="1"/>
      <protection/>
    </xf>
    <xf numFmtId="0" fontId="23" fillId="0" borderId="0" xfId="53" applyFont="1" applyBorder="1" applyAlignment="1">
      <alignment wrapText="1"/>
      <protection/>
    </xf>
    <xf numFmtId="0" fontId="23" fillId="0" borderId="0" xfId="53" applyFont="1" applyBorder="1" applyAlignment="1">
      <alignment horizontal="left" wrapText="1"/>
      <protection/>
    </xf>
    <xf numFmtId="0" fontId="21" fillId="0" borderId="0" xfId="53" applyFont="1" applyFill="1" applyAlignment="1">
      <alignment horizontal="justify" vertical="justify" wrapText="1"/>
      <protection/>
    </xf>
    <xf numFmtId="0" fontId="23" fillId="0" borderId="0" xfId="53" applyFont="1" applyFill="1" applyAlignment="1">
      <alignment horizontal="left" wrapText="1"/>
      <protection/>
    </xf>
    <xf numFmtId="0" fontId="21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left" vertical="center"/>
      <protection/>
    </xf>
    <xf numFmtId="0" fontId="3" fillId="0" borderId="0" xfId="53" applyFont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Border="1" applyAlignment="1">
      <alignment horizontal="right" wrapText="1"/>
      <protection/>
    </xf>
    <xf numFmtId="0" fontId="3" fillId="0" borderId="33" xfId="53" applyFont="1" applyBorder="1" applyAlignment="1">
      <alignment horizontal="right" vertical="center" wrapText="1"/>
      <protection/>
    </xf>
    <xf numFmtId="0" fontId="3" fillId="0" borderId="34" xfId="53" applyFont="1" applyBorder="1" applyAlignment="1">
      <alignment horizontal="right" vertical="center" wrapText="1"/>
      <protection/>
    </xf>
    <xf numFmtId="0" fontId="3" fillId="0" borderId="35" xfId="53" applyFont="1" applyBorder="1" applyAlignment="1">
      <alignment horizontal="right" vertical="center" wrapText="1"/>
      <protection/>
    </xf>
    <xf numFmtId="0" fontId="3" fillId="0" borderId="36" xfId="53" applyFont="1" applyBorder="1" applyAlignment="1">
      <alignment horizontal="right" vertical="center" wrapText="1"/>
      <protection/>
    </xf>
    <xf numFmtId="0" fontId="3" fillId="0" borderId="22" xfId="53" applyFont="1" applyBorder="1" applyAlignment="1">
      <alignment horizontal="right" vertical="center" wrapText="1"/>
      <protection/>
    </xf>
    <xf numFmtId="0" fontId="3" fillId="0" borderId="37" xfId="53" applyFont="1" applyBorder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0" fontId="3" fillId="0" borderId="38" xfId="53" applyFont="1" applyBorder="1" applyAlignment="1">
      <alignment horizontal="right" vertical="center" wrapText="1"/>
      <protection/>
    </xf>
    <xf numFmtId="0" fontId="3" fillId="0" borderId="24" xfId="53" applyFont="1" applyBorder="1" applyAlignment="1">
      <alignment horizontal="right" vertical="center" wrapText="1"/>
      <protection/>
    </xf>
    <xf numFmtId="0" fontId="3" fillId="0" borderId="39" xfId="53" applyFont="1" applyBorder="1" applyAlignment="1">
      <alignment horizontal="right" vertical="center" wrapText="1"/>
      <protection/>
    </xf>
    <xf numFmtId="0" fontId="4" fillId="0" borderId="28" xfId="53" applyFont="1" applyBorder="1" applyAlignment="1">
      <alignment horizontal="center" vertical="top" wrapText="1"/>
      <protection/>
    </xf>
    <xf numFmtId="0" fontId="4" fillId="0" borderId="25" xfId="53" applyFont="1" applyBorder="1" applyAlignment="1">
      <alignment horizontal="center" vertical="top" wrapText="1"/>
      <protection/>
    </xf>
    <xf numFmtId="0" fontId="4" fillId="0" borderId="28" xfId="53" applyFont="1" applyFill="1" applyBorder="1" applyAlignment="1">
      <alignment horizontal="center" vertical="top" wrapText="1"/>
      <protection/>
    </xf>
    <xf numFmtId="0" fontId="4" fillId="0" borderId="25" xfId="53" applyFont="1" applyFill="1" applyBorder="1" applyAlignment="1">
      <alignment horizontal="center" vertical="top" wrapText="1"/>
      <protection/>
    </xf>
    <xf numFmtId="0" fontId="4" fillId="0" borderId="26" xfId="53" applyFont="1" applyFill="1" applyBorder="1" applyAlignment="1">
      <alignment horizontal="center" vertical="top" wrapText="1"/>
      <protection/>
    </xf>
    <xf numFmtId="0" fontId="4" fillId="0" borderId="26" xfId="53" applyFont="1" applyBorder="1" applyAlignment="1">
      <alignment horizontal="center" vertical="top" wrapText="1"/>
      <protection/>
    </xf>
    <xf numFmtId="0" fontId="16" fillId="0" borderId="0" xfId="53" applyFont="1" applyAlignment="1">
      <alignment horizontal="left" wrapText="1"/>
      <protection/>
    </xf>
    <xf numFmtId="0" fontId="3" fillId="0" borderId="15" xfId="53" applyFont="1" applyBorder="1" applyAlignment="1">
      <alignment horizontal="left" wrapText="1"/>
      <protection/>
    </xf>
    <xf numFmtId="0" fontId="3" fillId="0" borderId="22" xfId="53" applyFont="1" applyBorder="1" applyAlignment="1">
      <alignment horizontal="left" wrapText="1"/>
      <protection/>
    </xf>
    <xf numFmtId="0" fontId="3" fillId="0" borderId="23" xfId="53" applyFont="1" applyBorder="1" applyAlignment="1">
      <alignment horizontal="left" wrapText="1"/>
      <protection/>
    </xf>
    <xf numFmtId="0" fontId="2" fillId="0" borderId="27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left"/>
      <protection/>
    </xf>
    <xf numFmtId="0" fontId="16" fillId="0" borderId="0" xfId="53" applyFont="1" applyFill="1" applyAlignment="1">
      <alignment horizontal="left" wrapText="1"/>
      <protection/>
    </xf>
    <xf numFmtId="0" fontId="12" fillId="0" borderId="0" xfId="53" applyFont="1" applyFill="1" applyAlignment="1">
      <alignment horizontal="justify" vertical="justify" wrapText="1"/>
      <protection/>
    </xf>
    <xf numFmtId="0" fontId="16" fillId="0" borderId="0" xfId="53" applyFont="1" applyBorder="1" applyAlignment="1">
      <alignment horizontal="left" wrapText="1"/>
      <protection/>
    </xf>
    <xf numFmtId="0" fontId="16" fillId="0" borderId="0" xfId="53" applyFont="1" applyBorder="1" applyAlignment="1">
      <alignment wrapText="1"/>
      <protection/>
    </xf>
    <xf numFmtId="0" fontId="16" fillId="0" borderId="0" xfId="53" applyFont="1" applyAlignment="1">
      <alignment horizontal="left" vertical="center" wrapText="1"/>
      <protection/>
    </xf>
    <xf numFmtId="0" fontId="4" fillId="0" borderId="32" xfId="53" applyFont="1" applyFill="1" applyBorder="1" applyAlignment="1">
      <alignment horizontal="center" vertical="top" wrapText="1"/>
      <protection/>
    </xf>
    <xf numFmtId="0" fontId="4" fillId="0" borderId="27" xfId="53" applyFont="1" applyFill="1" applyBorder="1" applyAlignment="1">
      <alignment horizontal="center" vertical="top" wrapText="1"/>
      <protection/>
    </xf>
    <xf numFmtId="0" fontId="5" fillId="0" borderId="30" xfId="53" applyFont="1" applyBorder="1" applyAlignment="1">
      <alignment horizontal="center" vertical="top" wrapText="1"/>
      <protection/>
    </xf>
    <xf numFmtId="0" fontId="5" fillId="0" borderId="17" xfId="53" applyFont="1" applyBorder="1" applyAlignment="1">
      <alignment horizontal="center" vertical="top" wrapText="1"/>
      <protection/>
    </xf>
    <xf numFmtId="0" fontId="5" fillId="0" borderId="31" xfId="53" applyFont="1" applyBorder="1" applyAlignment="1">
      <alignment horizontal="center" vertical="top" wrapText="1"/>
      <protection/>
    </xf>
    <xf numFmtId="0" fontId="4" fillId="0" borderId="40" xfId="53" applyFont="1" applyFill="1" applyBorder="1" applyAlignment="1">
      <alignment horizontal="center" vertical="top" wrapText="1"/>
      <protection/>
    </xf>
    <xf numFmtId="0" fontId="4" fillId="0" borderId="41" xfId="53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18"/>
  <sheetViews>
    <sheetView tabSelected="1" view="pageBreakPreview" zoomScale="50" zoomScaleSheetLayoutView="50" zoomScalePageLayoutView="0" workbookViewId="0" topLeftCell="A1">
      <selection activeCell="E39" sqref="E39"/>
    </sheetView>
  </sheetViews>
  <sheetFormatPr defaultColWidth="9.140625" defaultRowHeight="12.75"/>
  <cols>
    <col min="1" max="1" width="2.8515625" style="72" customWidth="1"/>
    <col min="2" max="2" width="7.57421875" style="72" customWidth="1"/>
    <col min="3" max="3" width="12.8515625" style="72" customWidth="1"/>
    <col min="4" max="4" width="22.00390625" style="72" customWidth="1"/>
    <col min="5" max="5" width="19.00390625" style="72" customWidth="1"/>
    <col min="6" max="6" width="17.57421875" style="72" customWidth="1"/>
    <col min="7" max="7" width="17.28125" style="72" customWidth="1"/>
    <col min="8" max="8" width="10.57421875" style="72" customWidth="1"/>
    <col min="9" max="9" width="15.28125" style="72" customWidth="1"/>
    <col min="10" max="10" width="17.57421875" style="72" customWidth="1"/>
    <col min="11" max="11" width="14.421875" style="72" customWidth="1"/>
    <col min="12" max="12" width="15.7109375" style="72" customWidth="1"/>
    <col min="13" max="13" width="15.00390625" style="72" customWidth="1"/>
    <col min="14" max="14" width="10.8515625" style="72" customWidth="1"/>
    <col min="15" max="15" width="10.00390625" style="72" customWidth="1"/>
    <col min="16" max="16" width="13.421875" style="72" customWidth="1"/>
    <col min="17" max="17" width="13.8515625" style="72" customWidth="1"/>
    <col min="18" max="18" width="13.7109375" style="72" customWidth="1"/>
    <col min="19" max="20" width="14.28125" style="72" customWidth="1"/>
    <col min="21" max="21" width="13.28125" style="72" customWidth="1"/>
    <col min="22" max="22" width="14.140625" style="72" customWidth="1"/>
    <col min="23" max="23" width="13.57421875" style="72" customWidth="1"/>
    <col min="24" max="24" width="20.00390625" style="72" customWidth="1"/>
    <col min="25" max="25" width="18.421875" style="72" customWidth="1"/>
    <col min="26" max="26" width="19.421875" style="72" customWidth="1"/>
    <col min="27" max="27" width="13.8515625" style="72" customWidth="1"/>
    <col min="28" max="28" width="15.00390625" style="72" customWidth="1"/>
    <col min="29" max="29" width="13.7109375" style="72" customWidth="1"/>
    <col min="30" max="16384" width="9.140625" style="72" customWidth="1"/>
  </cols>
  <sheetData>
    <row r="1" spans="5:28" ht="18" thickBot="1">
      <c r="E1" s="73"/>
      <c r="F1" s="73"/>
      <c r="G1" s="73"/>
      <c r="H1" s="73"/>
      <c r="I1" s="73"/>
      <c r="J1" s="73"/>
      <c r="K1" s="73"/>
      <c r="L1" s="73"/>
      <c r="N1" s="73"/>
      <c r="O1" s="73"/>
      <c r="X1" s="73"/>
      <c r="Z1" s="74"/>
      <c r="AA1" s="74"/>
      <c r="AB1" s="74"/>
    </row>
    <row r="2" spans="3:29" ht="22.5" customHeight="1" thickBot="1">
      <c r="C2" s="75" t="s">
        <v>34</v>
      </c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  <c r="O2" s="78"/>
      <c r="P2" s="79"/>
      <c r="Q2" s="80"/>
      <c r="X2" s="173" t="s">
        <v>219</v>
      </c>
      <c r="Y2" s="173"/>
      <c r="Z2" s="173"/>
      <c r="AA2" s="173"/>
      <c r="AB2" s="173"/>
      <c r="AC2" s="173"/>
    </row>
    <row r="3" spans="26:43" ht="18">
      <c r="Z3" s="81"/>
      <c r="AA3" s="81"/>
      <c r="AB3" s="81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</row>
    <row r="4" spans="2:43" ht="18">
      <c r="B4" s="174" t="s">
        <v>244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28" ht="15.75" customHeight="1" thickBot="1">
      <c r="B5" s="176"/>
      <c r="C5" s="176"/>
      <c r="D5" s="156" t="s">
        <v>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83"/>
    </row>
    <row r="6" spans="10:29" ht="24.75" customHeight="1" thickBot="1">
      <c r="J6" s="81"/>
      <c r="K6" s="81"/>
      <c r="L6" s="81"/>
      <c r="N6" s="84"/>
      <c r="O6" s="84"/>
      <c r="P6" s="84"/>
      <c r="Q6" s="84"/>
      <c r="R6" s="84"/>
      <c r="S6" s="84"/>
      <c r="T6" s="84"/>
      <c r="U6" s="84"/>
      <c r="V6" s="84"/>
      <c r="W6" s="84"/>
      <c r="X6" s="159" t="s">
        <v>82</v>
      </c>
      <c r="Y6" s="160"/>
      <c r="Z6" s="160"/>
      <c r="AA6" s="160"/>
      <c r="AB6" s="160"/>
      <c r="AC6" s="161"/>
    </row>
    <row r="7" spans="10:29" ht="24.75" customHeight="1" thickBot="1">
      <c r="J7" s="81"/>
      <c r="K7" s="81"/>
      <c r="L7" s="81"/>
      <c r="N7" s="85"/>
      <c r="O7" s="85"/>
      <c r="P7" s="85"/>
      <c r="Q7" s="85"/>
      <c r="R7" s="85"/>
      <c r="S7" s="85"/>
      <c r="T7" s="85"/>
      <c r="U7" s="85"/>
      <c r="V7" s="85"/>
      <c r="W7" s="85"/>
      <c r="X7" s="159" t="s">
        <v>198</v>
      </c>
      <c r="Y7" s="160"/>
      <c r="Z7" s="160"/>
      <c r="AA7" s="160"/>
      <c r="AB7" s="160"/>
      <c r="AC7" s="161"/>
    </row>
    <row r="8" spans="10:29" ht="24.75" customHeight="1" thickBot="1">
      <c r="J8" s="81"/>
      <c r="K8" s="81"/>
      <c r="L8" s="81"/>
      <c r="N8" s="85"/>
      <c r="O8" s="85"/>
      <c r="P8" s="85"/>
      <c r="Q8" s="85"/>
      <c r="R8" s="85"/>
      <c r="S8" s="85"/>
      <c r="T8" s="85"/>
      <c r="U8" s="85"/>
      <c r="V8" s="85"/>
      <c r="W8" s="85"/>
      <c r="X8" s="162" t="s">
        <v>199</v>
      </c>
      <c r="Y8" s="163"/>
      <c r="Z8" s="163"/>
      <c r="AA8" s="163"/>
      <c r="AB8" s="163"/>
      <c r="AC8" s="164"/>
    </row>
    <row r="9" spans="10:29" ht="24.75" customHeight="1" thickBot="1">
      <c r="J9" s="81"/>
      <c r="K9" s="81"/>
      <c r="L9" s="81"/>
      <c r="N9" s="85"/>
      <c r="O9" s="85"/>
      <c r="P9" s="85"/>
      <c r="Q9" s="85"/>
      <c r="R9" s="85"/>
      <c r="S9" s="85"/>
      <c r="T9" s="85"/>
      <c r="U9" s="85"/>
      <c r="V9" s="85"/>
      <c r="W9" s="85"/>
      <c r="X9" s="167" t="s">
        <v>218</v>
      </c>
      <c r="Y9" s="168"/>
      <c r="Z9" s="168"/>
      <c r="AA9" s="168"/>
      <c r="AB9" s="168"/>
      <c r="AC9" s="169"/>
    </row>
    <row r="10" spans="10:29" ht="24.75" customHeight="1" thickBot="1">
      <c r="J10" s="81"/>
      <c r="K10" s="81"/>
      <c r="L10" s="81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167" t="s">
        <v>220</v>
      </c>
      <c r="Y10" s="168"/>
      <c r="Z10" s="168"/>
      <c r="AA10" s="168"/>
      <c r="AB10" s="168"/>
      <c r="AC10" s="169"/>
    </row>
    <row r="11" spans="4:29" ht="24.75" customHeight="1" thickBot="1"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167" t="s">
        <v>245</v>
      </c>
      <c r="Y11" s="168"/>
      <c r="Z11" s="168"/>
      <c r="AA11" s="168"/>
      <c r="AB11" s="168"/>
      <c r="AC11" s="169"/>
    </row>
    <row r="12" spans="3:28" ht="18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4:28" ht="18" customHeight="1" thickBot="1"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2:30" ht="21" customHeight="1" thickBot="1">
      <c r="B14" s="165" t="s">
        <v>1</v>
      </c>
      <c r="C14" s="165" t="s">
        <v>26</v>
      </c>
      <c r="D14" s="165" t="s">
        <v>30</v>
      </c>
      <c r="E14" s="165" t="s">
        <v>27</v>
      </c>
      <c r="F14" s="165" t="s">
        <v>37</v>
      </c>
      <c r="G14" s="165" t="s">
        <v>31</v>
      </c>
      <c r="H14" s="165" t="s">
        <v>2</v>
      </c>
      <c r="I14" s="165" t="s">
        <v>35</v>
      </c>
      <c r="J14" s="165" t="s">
        <v>3</v>
      </c>
      <c r="K14" s="157" t="s">
        <v>4</v>
      </c>
      <c r="L14" s="157" t="s">
        <v>33</v>
      </c>
      <c r="M14" s="157" t="s">
        <v>29</v>
      </c>
      <c r="N14" s="157" t="s">
        <v>5</v>
      </c>
      <c r="O14" s="170" t="s">
        <v>6</v>
      </c>
      <c r="P14" s="171"/>
      <c r="Q14" s="171"/>
      <c r="R14" s="171"/>
      <c r="S14" s="171"/>
      <c r="T14" s="171"/>
      <c r="U14" s="171"/>
      <c r="V14" s="171"/>
      <c r="W14" s="172"/>
      <c r="X14" s="157" t="s">
        <v>7</v>
      </c>
      <c r="Y14" s="157" t="s">
        <v>28</v>
      </c>
      <c r="Z14" s="157" t="s">
        <v>8</v>
      </c>
      <c r="AA14" s="157" t="s">
        <v>32</v>
      </c>
      <c r="AB14" s="157" t="s">
        <v>36</v>
      </c>
      <c r="AC14" s="186" t="s">
        <v>9</v>
      </c>
      <c r="AD14" s="185"/>
    </row>
    <row r="15" spans="2:30" ht="85.5" customHeight="1" thickBot="1">
      <c r="B15" s="166"/>
      <c r="C15" s="166"/>
      <c r="D15" s="166"/>
      <c r="E15" s="166"/>
      <c r="F15" s="166"/>
      <c r="G15" s="178"/>
      <c r="H15" s="166"/>
      <c r="I15" s="166"/>
      <c r="J15" s="166"/>
      <c r="K15" s="158"/>
      <c r="L15" s="158"/>
      <c r="M15" s="158"/>
      <c r="N15" s="158"/>
      <c r="O15" s="89">
        <v>2013</v>
      </c>
      <c r="P15" s="89" t="s">
        <v>41</v>
      </c>
      <c r="Q15" s="89" t="s">
        <v>42</v>
      </c>
      <c r="R15" s="89" t="s">
        <v>43</v>
      </c>
      <c r="S15" s="89" t="s">
        <v>44</v>
      </c>
      <c r="T15" s="89" t="s">
        <v>114</v>
      </c>
      <c r="U15" s="88" t="s">
        <v>224</v>
      </c>
      <c r="V15" s="88" t="s">
        <v>225</v>
      </c>
      <c r="W15" s="88" t="s">
        <v>226</v>
      </c>
      <c r="X15" s="158"/>
      <c r="Y15" s="158"/>
      <c r="Z15" s="175"/>
      <c r="AA15" s="175"/>
      <c r="AB15" s="175"/>
      <c r="AC15" s="187"/>
      <c r="AD15" s="185"/>
    </row>
    <row r="16" spans="2:29" s="90" customFormat="1" ht="12.75" customHeight="1" thickBot="1">
      <c r="B16" s="91">
        <v>1</v>
      </c>
      <c r="C16" s="92">
        <v>2</v>
      </c>
      <c r="D16" s="92">
        <v>3</v>
      </c>
      <c r="E16" s="92">
        <v>4</v>
      </c>
      <c r="F16" s="92">
        <v>5</v>
      </c>
      <c r="G16" s="92">
        <v>6</v>
      </c>
      <c r="H16" s="92">
        <v>7</v>
      </c>
      <c r="I16" s="92">
        <v>8</v>
      </c>
      <c r="J16" s="92">
        <v>9</v>
      </c>
      <c r="K16" s="92">
        <v>10</v>
      </c>
      <c r="L16" s="92">
        <v>11</v>
      </c>
      <c r="M16" s="92">
        <v>12</v>
      </c>
      <c r="N16" s="92">
        <v>13</v>
      </c>
      <c r="O16" s="182">
        <v>14</v>
      </c>
      <c r="P16" s="183"/>
      <c r="Q16" s="183"/>
      <c r="R16" s="183"/>
      <c r="S16" s="183"/>
      <c r="T16" s="183"/>
      <c r="U16" s="183"/>
      <c r="V16" s="183"/>
      <c r="W16" s="184"/>
      <c r="X16" s="92">
        <v>15</v>
      </c>
      <c r="Y16" s="92">
        <v>16</v>
      </c>
      <c r="Z16" s="92">
        <v>17</v>
      </c>
      <c r="AA16" s="92">
        <v>18</v>
      </c>
      <c r="AB16" s="92">
        <v>19</v>
      </c>
      <c r="AC16" s="92">
        <v>20</v>
      </c>
    </row>
    <row r="17" spans="2:29" ht="18">
      <c r="B17" s="93" t="s">
        <v>10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/>
      <c r="AA17" s="95"/>
      <c r="AB17" s="95"/>
      <c r="AC17" s="96"/>
    </row>
    <row r="18" spans="2:29" s="97" customFormat="1" ht="84" customHeight="1">
      <c r="B18" s="98" t="s">
        <v>11</v>
      </c>
      <c r="C18" s="99" t="s">
        <v>38</v>
      </c>
      <c r="D18" s="99" t="s">
        <v>47</v>
      </c>
      <c r="E18" s="99" t="s">
        <v>78</v>
      </c>
      <c r="F18" s="99" t="s">
        <v>78</v>
      </c>
      <c r="G18" s="99" t="s">
        <v>79</v>
      </c>
      <c r="H18" s="100" t="s">
        <v>89</v>
      </c>
      <c r="I18" s="101">
        <v>0</v>
      </c>
      <c r="J18" s="101" t="s">
        <v>196</v>
      </c>
      <c r="K18" s="102" t="s">
        <v>160</v>
      </c>
      <c r="L18" s="101" t="s">
        <v>40</v>
      </c>
      <c r="M18" s="99" t="s">
        <v>45</v>
      </c>
      <c r="N18" s="101" t="s">
        <v>101</v>
      </c>
      <c r="O18" s="101">
        <v>1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3">
        <v>104000000</v>
      </c>
      <c r="Y18" s="103">
        <v>104000000</v>
      </c>
      <c r="Z18" s="104">
        <f aca="true" t="shared" si="0" ref="Z18:Z39">Y18*1.12</f>
        <v>116480000.00000001</v>
      </c>
      <c r="AA18" s="98" t="s">
        <v>46</v>
      </c>
      <c r="AB18" s="98">
        <v>2013</v>
      </c>
      <c r="AC18" s="105"/>
    </row>
    <row r="19" spans="2:29" s="97" customFormat="1" ht="84" customHeight="1">
      <c r="B19" s="98" t="s">
        <v>12</v>
      </c>
      <c r="C19" s="100" t="s">
        <v>84</v>
      </c>
      <c r="D19" s="106" t="s">
        <v>85</v>
      </c>
      <c r="E19" s="100" t="s">
        <v>86</v>
      </c>
      <c r="F19" s="100" t="s">
        <v>88</v>
      </c>
      <c r="G19" s="100"/>
      <c r="H19" s="102" t="s">
        <v>89</v>
      </c>
      <c r="I19" s="100">
        <v>100</v>
      </c>
      <c r="J19" s="107" t="s">
        <v>193</v>
      </c>
      <c r="K19" s="102" t="s">
        <v>103</v>
      </c>
      <c r="L19" s="100" t="s">
        <v>40</v>
      </c>
      <c r="M19" s="108">
        <v>0.3</v>
      </c>
      <c r="N19" s="101" t="s">
        <v>102</v>
      </c>
      <c r="O19" s="101">
        <v>0</v>
      </c>
      <c r="P19" s="109">
        <v>300</v>
      </c>
      <c r="Q19" s="109">
        <v>300</v>
      </c>
      <c r="R19" s="109">
        <v>300</v>
      </c>
      <c r="S19" s="109">
        <v>300</v>
      </c>
      <c r="T19" s="109">
        <v>0</v>
      </c>
      <c r="U19" s="101">
        <v>0</v>
      </c>
      <c r="V19" s="101">
        <v>0</v>
      </c>
      <c r="W19" s="101">
        <v>0</v>
      </c>
      <c r="X19" s="110">
        <v>850</v>
      </c>
      <c r="Y19" s="110">
        <v>0</v>
      </c>
      <c r="Z19" s="104">
        <f t="shared" si="0"/>
        <v>0</v>
      </c>
      <c r="AA19" s="104" t="s">
        <v>90</v>
      </c>
      <c r="AB19" s="111" t="s">
        <v>93</v>
      </c>
      <c r="AC19" s="105" t="s">
        <v>194</v>
      </c>
    </row>
    <row r="20" spans="2:29" s="97" customFormat="1" ht="84" customHeight="1">
      <c r="B20" s="98" t="s">
        <v>189</v>
      </c>
      <c r="C20" s="100" t="s">
        <v>84</v>
      </c>
      <c r="D20" s="106" t="s">
        <v>85</v>
      </c>
      <c r="E20" s="100" t="s">
        <v>86</v>
      </c>
      <c r="F20" s="100" t="s">
        <v>88</v>
      </c>
      <c r="G20" s="100"/>
      <c r="H20" s="102" t="s">
        <v>89</v>
      </c>
      <c r="I20" s="100">
        <v>100</v>
      </c>
      <c r="J20" s="107" t="s">
        <v>186</v>
      </c>
      <c r="K20" s="102" t="s">
        <v>190</v>
      </c>
      <c r="L20" s="100" t="s">
        <v>40</v>
      </c>
      <c r="M20" s="108">
        <v>0.3</v>
      </c>
      <c r="N20" s="101" t="s">
        <v>102</v>
      </c>
      <c r="O20" s="101">
        <v>0</v>
      </c>
      <c r="P20" s="109">
        <v>300</v>
      </c>
      <c r="Q20" s="109">
        <v>300</v>
      </c>
      <c r="R20" s="109">
        <v>300</v>
      </c>
      <c r="S20" s="109">
        <v>300</v>
      </c>
      <c r="T20" s="109">
        <v>300</v>
      </c>
      <c r="U20" s="101">
        <v>0</v>
      </c>
      <c r="V20" s="101">
        <v>0</v>
      </c>
      <c r="W20" s="101">
        <v>0</v>
      </c>
      <c r="X20" s="110">
        <v>850</v>
      </c>
      <c r="Y20" s="110">
        <v>1275000</v>
      </c>
      <c r="Z20" s="104">
        <f t="shared" si="0"/>
        <v>1428000.0000000002</v>
      </c>
      <c r="AA20" s="104" t="s">
        <v>90</v>
      </c>
      <c r="AB20" s="111" t="s">
        <v>93</v>
      </c>
      <c r="AC20" s="105"/>
    </row>
    <row r="21" spans="2:29" s="97" customFormat="1" ht="84" customHeight="1">
      <c r="B21" s="98" t="s">
        <v>13</v>
      </c>
      <c r="C21" s="100" t="s">
        <v>84</v>
      </c>
      <c r="D21" s="106" t="s">
        <v>85</v>
      </c>
      <c r="E21" s="100" t="s">
        <v>86</v>
      </c>
      <c r="F21" s="100" t="s">
        <v>88</v>
      </c>
      <c r="G21" s="100"/>
      <c r="H21" s="102" t="s">
        <v>89</v>
      </c>
      <c r="I21" s="100">
        <v>100</v>
      </c>
      <c r="J21" s="107" t="s">
        <v>193</v>
      </c>
      <c r="K21" s="102" t="s">
        <v>160</v>
      </c>
      <c r="L21" s="100" t="s">
        <v>40</v>
      </c>
      <c r="M21" s="108">
        <v>0.3</v>
      </c>
      <c r="N21" s="101" t="s">
        <v>102</v>
      </c>
      <c r="O21" s="101">
        <v>0</v>
      </c>
      <c r="P21" s="109">
        <v>60</v>
      </c>
      <c r="Q21" s="109">
        <v>60</v>
      </c>
      <c r="R21" s="109">
        <v>60</v>
      </c>
      <c r="S21" s="109">
        <v>60</v>
      </c>
      <c r="T21" s="109">
        <v>0</v>
      </c>
      <c r="U21" s="101">
        <v>0</v>
      </c>
      <c r="V21" s="101">
        <v>0</v>
      </c>
      <c r="W21" s="101">
        <v>0</v>
      </c>
      <c r="X21" s="110">
        <v>850</v>
      </c>
      <c r="Y21" s="110">
        <v>0</v>
      </c>
      <c r="Z21" s="104">
        <f t="shared" si="0"/>
        <v>0</v>
      </c>
      <c r="AA21" s="104" t="s">
        <v>90</v>
      </c>
      <c r="AB21" s="111" t="s">
        <v>93</v>
      </c>
      <c r="AC21" s="105" t="s">
        <v>194</v>
      </c>
    </row>
    <row r="22" spans="2:29" s="97" customFormat="1" ht="84" customHeight="1">
      <c r="B22" s="98" t="s">
        <v>191</v>
      </c>
      <c r="C22" s="100" t="s">
        <v>84</v>
      </c>
      <c r="D22" s="106" t="s">
        <v>85</v>
      </c>
      <c r="E22" s="100" t="s">
        <v>86</v>
      </c>
      <c r="F22" s="100" t="s">
        <v>88</v>
      </c>
      <c r="G22" s="100"/>
      <c r="H22" s="102" t="s">
        <v>89</v>
      </c>
      <c r="I22" s="100">
        <v>100</v>
      </c>
      <c r="J22" s="107" t="s">
        <v>186</v>
      </c>
      <c r="K22" s="102" t="s">
        <v>160</v>
      </c>
      <c r="L22" s="100" t="s">
        <v>40</v>
      </c>
      <c r="M22" s="108">
        <v>0.3</v>
      </c>
      <c r="N22" s="101" t="s">
        <v>102</v>
      </c>
      <c r="O22" s="101">
        <v>0</v>
      </c>
      <c r="P22" s="109">
        <v>60</v>
      </c>
      <c r="Q22" s="109">
        <v>60</v>
      </c>
      <c r="R22" s="109">
        <v>60</v>
      </c>
      <c r="S22" s="109">
        <v>60</v>
      </c>
      <c r="T22" s="109">
        <v>60</v>
      </c>
      <c r="U22" s="101">
        <v>0</v>
      </c>
      <c r="V22" s="101">
        <v>0</v>
      </c>
      <c r="W22" s="101">
        <v>0</v>
      </c>
      <c r="X22" s="110">
        <v>850</v>
      </c>
      <c r="Y22" s="110">
        <v>255000</v>
      </c>
      <c r="Z22" s="104">
        <f t="shared" si="0"/>
        <v>285600</v>
      </c>
      <c r="AA22" s="104" t="s">
        <v>90</v>
      </c>
      <c r="AB22" s="111" t="s">
        <v>93</v>
      </c>
      <c r="AC22" s="105"/>
    </row>
    <row r="23" spans="2:29" s="97" customFormat="1" ht="84" customHeight="1">
      <c r="B23" s="98" t="s">
        <v>92</v>
      </c>
      <c r="C23" s="100" t="s">
        <v>84</v>
      </c>
      <c r="D23" s="112" t="s">
        <v>87</v>
      </c>
      <c r="E23" s="100" t="s">
        <v>86</v>
      </c>
      <c r="F23" s="112" t="s">
        <v>91</v>
      </c>
      <c r="G23" s="100"/>
      <c r="H23" s="102" t="s">
        <v>89</v>
      </c>
      <c r="I23" s="100">
        <v>100</v>
      </c>
      <c r="J23" s="107" t="s">
        <v>193</v>
      </c>
      <c r="K23" s="102" t="s">
        <v>103</v>
      </c>
      <c r="L23" s="100" t="s">
        <v>40</v>
      </c>
      <c r="M23" s="108">
        <v>0.3</v>
      </c>
      <c r="N23" s="101" t="s">
        <v>102</v>
      </c>
      <c r="O23" s="101">
        <v>0</v>
      </c>
      <c r="P23" s="109">
        <v>5</v>
      </c>
      <c r="Q23" s="109">
        <v>5</v>
      </c>
      <c r="R23" s="109">
        <v>5</v>
      </c>
      <c r="S23" s="109">
        <v>5</v>
      </c>
      <c r="T23" s="109">
        <v>0</v>
      </c>
      <c r="U23" s="101">
        <v>0</v>
      </c>
      <c r="V23" s="101">
        <v>0</v>
      </c>
      <c r="W23" s="101">
        <v>0</v>
      </c>
      <c r="X23" s="110">
        <v>1168</v>
      </c>
      <c r="Y23" s="110">
        <v>0</v>
      </c>
      <c r="Z23" s="104">
        <f t="shared" si="0"/>
        <v>0</v>
      </c>
      <c r="AA23" s="104" t="s">
        <v>90</v>
      </c>
      <c r="AB23" s="111" t="s">
        <v>93</v>
      </c>
      <c r="AC23" s="105" t="s">
        <v>194</v>
      </c>
    </row>
    <row r="24" spans="2:29" s="97" customFormat="1" ht="84" customHeight="1">
      <c r="B24" s="98" t="s">
        <v>192</v>
      </c>
      <c r="C24" s="100" t="s">
        <v>84</v>
      </c>
      <c r="D24" s="112" t="s">
        <v>87</v>
      </c>
      <c r="E24" s="100" t="s">
        <v>86</v>
      </c>
      <c r="F24" s="112" t="s">
        <v>91</v>
      </c>
      <c r="G24" s="100"/>
      <c r="H24" s="102" t="s">
        <v>89</v>
      </c>
      <c r="I24" s="100">
        <v>100</v>
      </c>
      <c r="J24" s="107" t="s">
        <v>186</v>
      </c>
      <c r="K24" s="102" t="s">
        <v>190</v>
      </c>
      <c r="L24" s="100" t="s">
        <v>40</v>
      </c>
      <c r="M24" s="108">
        <v>0.3</v>
      </c>
      <c r="N24" s="101" t="s">
        <v>102</v>
      </c>
      <c r="O24" s="101">
        <v>0</v>
      </c>
      <c r="P24" s="109">
        <v>5</v>
      </c>
      <c r="Q24" s="109">
        <v>5</v>
      </c>
      <c r="R24" s="109">
        <v>5</v>
      </c>
      <c r="S24" s="109">
        <v>5</v>
      </c>
      <c r="T24" s="109">
        <v>5</v>
      </c>
      <c r="U24" s="101">
        <v>0</v>
      </c>
      <c r="V24" s="101">
        <v>0</v>
      </c>
      <c r="W24" s="101">
        <v>0</v>
      </c>
      <c r="X24" s="110">
        <v>1168</v>
      </c>
      <c r="Y24" s="110">
        <v>29200</v>
      </c>
      <c r="Z24" s="104">
        <f t="shared" si="0"/>
        <v>32704.000000000004</v>
      </c>
      <c r="AA24" s="104" t="s">
        <v>90</v>
      </c>
      <c r="AB24" s="111" t="s">
        <v>93</v>
      </c>
      <c r="AC24" s="105"/>
    </row>
    <row r="25" spans="2:29" s="97" customFormat="1" ht="84" customHeight="1">
      <c r="B25" s="98" t="s">
        <v>104</v>
      </c>
      <c r="C25" s="100" t="s">
        <v>84</v>
      </c>
      <c r="D25" s="112" t="s">
        <v>113</v>
      </c>
      <c r="E25" s="100" t="s">
        <v>111</v>
      </c>
      <c r="F25" s="112" t="s">
        <v>112</v>
      </c>
      <c r="G25" s="100"/>
      <c r="H25" s="100" t="s">
        <v>89</v>
      </c>
      <c r="I25" s="100">
        <v>0</v>
      </c>
      <c r="J25" s="107" t="s">
        <v>187</v>
      </c>
      <c r="K25" s="102" t="s">
        <v>160</v>
      </c>
      <c r="L25" s="100" t="s">
        <v>40</v>
      </c>
      <c r="M25" s="100" t="s">
        <v>184</v>
      </c>
      <c r="N25" s="101" t="s">
        <v>115</v>
      </c>
      <c r="O25" s="101">
        <v>0</v>
      </c>
      <c r="P25" s="101">
        <v>1</v>
      </c>
      <c r="Q25" s="109">
        <v>0</v>
      </c>
      <c r="R25" s="109">
        <v>0</v>
      </c>
      <c r="S25" s="109">
        <v>0</v>
      </c>
      <c r="T25" s="109">
        <v>0</v>
      </c>
      <c r="U25" s="101">
        <v>0</v>
      </c>
      <c r="V25" s="101">
        <v>0</v>
      </c>
      <c r="W25" s="101">
        <v>0</v>
      </c>
      <c r="X25" s="113">
        <v>1282344.13</v>
      </c>
      <c r="Y25" s="113">
        <v>1282344.13</v>
      </c>
      <c r="Z25" s="104">
        <f t="shared" si="0"/>
        <v>1436225.4256</v>
      </c>
      <c r="AA25" s="104" t="s">
        <v>127</v>
      </c>
      <c r="AB25" s="114">
        <v>2014</v>
      </c>
      <c r="AC25" s="105"/>
    </row>
    <row r="26" spans="2:29" s="97" customFormat="1" ht="84" customHeight="1">
      <c r="B26" s="98" t="s">
        <v>105</v>
      </c>
      <c r="C26" s="100" t="s">
        <v>84</v>
      </c>
      <c r="D26" s="112" t="s">
        <v>131</v>
      </c>
      <c r="E26" s="100" t="s">
        <v>132</v>
      </c>
      <c r="F26" s="112" t="s">
        <v>133</v>
      </c>
      <c r="G26" s="112" t="s">
        <v>116</v>
      </c>
      <c r="H26" s="100" t="s">
        <v>89</v>
      </c>
      <c r="I26" s="100">
        <v>0</v>
      </c>
      <c r="J26" s="107" t="s">
        <v>187</v>
      </c>
      <c r="K26" s="102" t="s">
        <v>160</v>
      </c>
      <c r="L26" s="100" t="s">
        <v>40</v>
      </c>
      <c r="M26" s="100" t="s">
        <v>184</v>
      </c>
      <c r="N26" s="101" t="s">
        <v>115</v>
      </c>
      <c r="O26" s="101">
        <v>0</v>
      </c>
      <c r="P26" s="101">
        <v>1</v>
      </c>
      <c r="Q26" s="109">
        <v>0</v>
      </c>
      <c r="R26" s="109">
        <v>0</v>
      </c>
      <c r="S26" s="109">
        <v>0</v>
      </c>
      <c r="T26" s="109">
        <v>0</v>
      </c>
      <c r="U26" s="101">
        <v>0</v>
      </c>
      <c r="V26" s="101">
        <v>0</v>
      </c>
      <c r="W26" s="101">
        <v>0</v>
      </c>
      <c r="X26" s="113">
        <v>915524.34</v>
      </c>
      <c r="Y26" s="113">
        <v>915524.34</v>
      </c>
      <c r="Z26" s="115">
        <f t="shared" si="0"/>
        <v>1025387.2608</v>
      </c>
      <c r="AA26" s="104" t="s">
        <v>127</v>
      </c>
      <c r="AB26" s="114">
        <v>2014</v>
      </c>
      <c r="AC26" s="105"/>
    </row>
    <row r="27" spans="2:29" s="97" customFormat="1" ht="84" customHeight="1">
      <c r="B27" s="98" t="s">
        <v>106</v>
      </c>
      <c r="C27" s="100" t="s">
        <v>84</v>
      </c>
      <c r="D27" s="112" t="s">
        <v>131</v>
      </c>
      <c r="E27" s="100" t="s">
        <v>132</v>
      </c>
      <c r="F27" s="112" t="s">
        <v>133</v>
      </c>
      <c r="G27" s="112" t="s">
        <v>117</v>
      </c>
      <c r="H27" s="100" t="s">
        <v>89</v>
      </c>
      <c r="I27" s="100">
        <v>0</v>
      </c>
      <c r="J27" s="107" t="s">
        <v>187</v>
      </c>
      <c r="K27" s="102" t="s">
        <v>160</v>
      </c>
      <c r="L27" s="100" t="s">
        <v>40</v>
      </c>
      <c r="M27" s="100" t="s">
        <v>184</v>
      </c>
      <c r="N27" s="101" t="s">
        <v>115</v>
      </c>
      <c r="O27" s="101">
        <v>0</v>
      </c>
      <c r="P27" s="101">
        <v>1</v>
      </c>
      <c r="Q27" s="109">
        <v>0</v>
      </c>
      <c r="R27" s="109">
        <v>0</v>
      </c>
      <c r="S27" s="109">
        <v>0</v>
      </c>
      <c r="T27" s="109">
        <v>0</v>
      </c>
      <c r="U27" s="101">
        <v>0</v>
      </c>
      <c r="V27" s="101">
        <v>0</v>
      </c>
      <c r="W27" s="101">
        <v>0</v>
      </c>
      <c r="X27" s="113">
        <v>2251485.87</v>
      </c>
      <c r="Y27" s="113">
        <v>2251485.87</v>
      </c>
      <c r="Z27" s="115">
        <f t="shared" si="0"/>
        <v>2521664.1744000004</v>
      </c>
      <c r="AA27" s="104" t="s">
        <v>127</v>
      </c>
      <c r="AB27" s="111" t="s">
        <v>93</v>
      </c>
      <c r="AC27" s="105"/>
    </row>
    <row r="28" spans="2:29" s="97" customFormat="1" ht="84" customHeight="1">
      <c r="B28" s="98" t="s">
        <v>107</v>
      </c>
      <c r="C28" s="100" t="s">
        <v>84</v>
      </c>
      <c r="D28" s="112" t="s">
        <v>131</v>
      </c>
      <c r="E28" s="100" t="s">
        <v>132</v>
      </c>
      <c r="F28" s="112" t="s">
        <v>133</v>
      </c>
      <c r="G28" s="112" t="s">
        <v>118</v>
      </c>
      <c r="H28" s="100" t="s">
        <v>89</v>
      </c>
      <c r="I28" s="100">
        <v>0</v>
      </c>
      <c r="J28" s="107" t="s">
        <v>187</v>
      </c>
      <c r="K28" s="102" t="s">
        <v>160</v>
      </c>
      <c r="L28" s="100" t="s">
        <v>40</v>
      </c>
      <c r="M28" s="100" t="s">
        <v>184</v>
      </c>
      <c r="N28" s="101" t="s">
        <v>115</v>
      </c>
      <c r="O28" s="101">
        <v>0</v>
      </c>
      <c r="P28" s="101">
        <v>1</v>
      </c>
      <c r="Q28" s="109">
        <v>0</v>
      </c>
      <c r="R28" s="109">
        <v>0</v>
      </c>
      <c r="S28" s="109">
        <v>0</v>
      </c>
      <c r="T28" s="109">
        <v>0</v>
      </c>
      <c r="U28" s="101">
        <v>0</v>
      </c>
      <c r="V28" s="101">
        <v>0</v>
      </c>
      <c r="W28" s="101">
        <v>0</v>
      </c>
      <c r="X28" s="113">
        <v>915524.34</v>
      </c>
      <c r="Y28" s="113">
        <v>915524.34</v>
      </c>
      <c r="Z28" s="115">
        <f t="shared" si="0"/>
        <v>1025387.2608</v>
      </c>
      <c r="AA28" s="104" t="s">
        <v>127</v>
      </c>
      <c r="AB28" s="111" t="s">
        <v>93</v>
      </c>
      <c r="AC28" s="105"/>
    </row>
    <row r="29" spans="2:29" s="97" customFormat="1" ht="84" customHeight="1">
      <c r="B29" s="98" t="s">
        <v>108</v>
      </c>
      <c r="C29" s="100" t="s">
        <v>84</v>
      </c>
      <c r="D29" s="112" t="s">
        <v>131</v>
      </c>
      <c r="E29" s="100" t="s">
        <v>132</v>
      </c>
      <c r="F29" s="112" t="s">
        <v>133</v>
      </c>
      <c r="G29" s="112" t="s">
        <v>119</v>
      </c>
      <c r="H29" s="100" t="s">
        <v>89</v>
      </c>
      <c r="I29" s="100">
        <v>0</v>
      </c>
      <c r="J29" s="107" t="s">
        <v>187</v>
      </c>
      <c r="K29" s="102" t="s">
        <v>160</v>
      </c>
      <c r="L29" s="100" t="s">
        <v>40</v>
      </c>
      <c r="M29" s="100" t="s">
        <v>184</v>
      </c>
      <c r="N29" s="101" t="s">
        <v>115</v>
      </c>
      <c r="O29" s="101">
        <v>0</v>
      </c>
      <c r="P29" s="101">
        <v>1</v>
      </c>
      <c r="Q29" s="109">
        <v>0</v>
      </c>
      <c r="R29" s="109">
        <v>0</v>
      </c>
      <c r="S29" s="109">
        <v>0</v>
      </c>
      <c r="T29" s="109">
        <v>0</v>
      </c>
      <c r="U29" s="101">
        <v>0</v>
      </c>
      <c r="V29" s="101">
        <v>0</v>
      </c>
      <c r="W29" s="101">
        <v>0</v>
      </c>
      <c r="X29" s="113">
        <v>962531.05</v>
      </c>
      <c r="Y29" s="113">
        <v>962531.05</v>
      </c>
      <c r="Z29" s="115">
        <f t="shared" si="0"/>
        <v>1078034.776</v>
      </c>
      <c r="AA29" s="104" t="s">
        <v>127</v>
      </c>
      <c r="AB29" s="111" t="s">
        <v>93</v>
      </c>
      <c r="AC29" s="105"/>
    </row>
    <row r="30" spans="2:29" s="97" customFormat="1" ht="84" customHeight="1">
      <c r="B30" s="98" t="s">
        <v>109</v>
      </c>
      <c r="C30" s="100" t="s">
        <v>84</v>
      </c>
      <c r="D30" s="112" t="s">
        <v>122</v>
      </c>
      <c r="E30" s="112" t="s">
        <v>120</v>
      </c>
      <c r="F30" s="112" t="s">
        <v>121</v>
      </c>
      <c r="G30" s="100" t="s">
        <v>123</v>
      </c>
      <c r="H30" s="100" t="s">
        <v>89</v>
      </c>
      <c r="I30" s="100">
        <v>0</v>
      </c>
      <c r="J30" s="107" t="s">
        <v>187</v>
      </c>
      <c r="K30" s="102" t="s">
        <v>160</v>
      </c>
      <c r="L30" s="100" t="s">
        <v>40</v>
      </c>
      <c r="M30" s="100" t="s">
        <v>184</v>
      </c>
      <c r="N30" s="101" t="s">
        <v>115</v>
      </c>
      <c r="O30" s="101">
        <v>0</v>
      </c>
      <c r="P30" s="101">
        <v>1</v>
      </c>
      <c r="Q30" s="109">
        <v>0</v>
      </c>
      <c r="R30" s="109">
        <v>0</v>
      </c>
      <c r="S30" s="109">
        <v>0</v>
      </c>
      <c r="T30" s="109">
        <v>0</v>
      </c>
      <c r="U30" s="101">
        <v>0</v>
      </c>
      <c r="V30" s="101">
        <v>0</v>
      </c>
      <c r="W30" s="101">
        <v>0</v>
      </c>
      <c r="X30" s="113">
        <v>10020.08</v>
      </c>
      <c r="Y30" s="113">
        <v>10020.08</v>
      </c>
      <c r="Z30" s="115">
        <f t="shared" si="0"/>
        <v>11222.4896</v>
      </c>
      <c r="AA30" s="104" t="s">
        <v>127</v>
      </c>
      <c r="AB30" s="111" t="s">
        <v>93</v>
      </c>
      <c r="AC30" s="105"/>
    </row>
    <row r="31" spans="2:29" s="97" customFormat="1" ht="84" customHeight="1">
      <c r="B31" s="98" t="s">
        <v>110</v>
      </c>
      <c r="C31" s="100" t="s">
        <v>84</v>
      </c>
      <c r="D31" s="112" t="s">
        <v>124</v>
      </c>
      <c r="E31" s="112" t="s">
        <v>125</v>
      </c>
      <c r="F31" s="112" t="s">
        <v>125</v>
      </c>
      <c r="G31" s="100" t="s">
        <v>126</v>
      </c>
      <c r="H31" s="100" t="s">
        <v>89</v>
      </c>
      <c r="I31" s="100">
        <v>0</v>
      </c>
      <c r="J31" s="107" t="s">
        <v>187</v>
      </c>
      <c r="K31" s="102" t="s">
        <v>160</v>
      </c>
      <c r="L31" s="100" t="s">
        <v>40</v>
      </c>
      <c r="M31" s="100" t="s">
        <v>184</v>
      </c>
      <c r="N31" s="101" t="s">
        <v>115</v>
      </c>
      <c r="O31" s="101">
        <v>0</v>
      </c>
      <c r="P31" s="101">
        <v>1</v>
      </c>
      <c r="Q31" s="109">
        <v>0</v>
      </c>
      <c r="R31" s="109">
        <v>0</v>
      </c>
      <c r="S31" s="109">
        <v>0</v>
      </c>
      <c r="T31" s="109">
        <v>0</v>
      </c>
      <c r="U31" s="101">
        <v>0</v>
      </c>
      <c r="V31" s="101">
        <v>0</v>
      </c>
      <c r="W31" s="101">
        <v>0</v>
      </c>
      <c r="X31" s="113">
        <v>2274419.06</v>
      </c>
      <c r="Y31" s="113">
        <v>2274419.06</v>
      </c>
      <c r="Z31" s="115">
        <f t="shared" si="0"/>
        <v>2547349.3472</v>
      </c>
      <c r="AA31" s="104" t="s">
        <v>127</v>
      </c>
      <c r="AB31" s="111" t="s">
        <v>93</v>
      </c>
      <c r="AC31" s="105"/>
    </row>
    <row r="32" spans="2:29" s="97" customFormat="1" ht="84" customHeight="1">
      <c r="B32" s="98" t="s">
        <v>151</v>
      </c>
      <c r="C32" s="100" t="s">
        <v>84</v>
      </c>
      <c r="D32" s="102" t="s">
        <v>200</v>
      </c>
      <c r="E32" s="102" t="s">
        <v>201</v>
      </c>
      <c r="F32" s="102" t="s">
        <v>202</v>
      </c>
      <c r="G32" s="102" t="s">
        <v>159</v>
      </c>
      <c r="H32" s="102" t="s">
        <v>185</v>
      </c>
      <c r="I32" s="116">
        <v>70</v>
      </c>
      <c r="J32" s="102" t="s">
        <v>188</v>
      </c>
      <c r="K32" s="102" t="s">
        <v>160</v>
      </c>
      <c r="L32" s="100" t="s">
        <v>40</v>
      </c>
      <c r="M32" s="108">
        <v>0.3</v>
      </c>
      <c r="N32" s="101" t="s">
        <v>115</v>
      </c>
      <c r="O32" s="102">
        <v>0</v>
      </c>
      <c r="P32" s="102">
        <v>20</v>
      </c>
      <c r="Q32" s="102">
        <v>20</v>
      </c>
      <c r="R32" s="102">
        <v>20</v>
      </c>
      <c r="S32" s="102">
        <v>20</v>
      </c>
      <c r="T32" s="102">
        <v>20</v>
      </c>
      <c r="U32" s="101">
        <v>0</v>
      </c>
      <c r="V32" s="101">
        <v>0</v>
      </c>
      <c r="W32" s="101">
        <v>0</v>
      </c>
      <c r="X32" s="102">
        <v>13500</v>
      </c>
      <c r="Y32" s="102">
        <v>0</v>
      </c>
      <c r="Z32" s="102">
        <f t="shared" si="0"/>
        <v>0</v>
      </c>
      <c r="AA32" s="102" t="s">
        <v>90</v>
      </c>
      <c r="AB32" s="111" t="s">
        <v>93</v>
      </c>
      <c r="AC32" s="105" t="s">
        <v>234</v>
      </c>
    </row>
    <row r="33" spans="2:29" s="97" customFormat="1" ht="84" customHeight="1">
      <c r="B33" s="101" t="s">
        <v>231</v>
      </c>
      <c r="C33" s="100" t="s">
        <v>84</v>
      </c>
      <c r="D33" s="102" t="s">
        <v>200</v>
      </c>
      <c r="E33" s="102" t="s">
        <v>201</v>
      </c>
      <c r="F33" s="102" t="s">
        <v>202</v>
      </c>
      <c r="G33" s="102" t="s">
        <v>159</v>
      </c>
      <c r="H33" s="102" t="s">
        <v>185</v>
      </c>
      <c r="I33" s="116">
        <v>70</v>
      </c>
      <c r="J33" s="102" t="s">
        <v>232</v>
      </c>
      <c r="K33" s="102" t="s">
        <v>160</v>
      </c>
      <c r="L33" s="100" t="s">
        <v>40</v>
      </c>
      <c r="M33" s="108">
        <v>0.3</v>
      </c>
      <c r="N33" s="101" t="s">
        <v>115</v>
      </c>
      <c r="O33" s="102">
        <v>0</v>
      </c>
      <c r="P33" s="102">
        <v>20</v>
      </c>
      <c r="Q33" s="102">
        <v>20</v>
      </c>
      <c r="R33" s="102">
        <v>20</v>
      </c>
      <c r="S33" s="102">
        <v>20</v>
      </c>
      <c r="T33" s="102">
        <v>20</v>
      </c>
      <c r="U33" s="101">
        <v>0</v>
      </c>
      <c r="V33" s="101">
        <v>0</v>
      </c>
      <c r="W33" s="101">
        <v>0</v>
      </c>
      <c r="X33" s="102">
        <v>13500</v>
      </c>
      <c r="Y33" s="102">
        <f>(P33+Q33+R33+S33+T33)*X33</f>
        <v>1350000</v>
      </c>
      <c r="Z33" s="102">
        <f t="shared" si="0"/>
        <v>1512000.0000000002</v>
      </c>
      <c r="AA33" s="102" t="s">
        <v>90</v>
      </c>
      <c r="AB33" s="111" t="s">
        <v>93</v>
      </c>
      <c r="AC33" s="105"/>
    </row>
    <row r="34" spans="2:29" s="97" customFormat="1" ht="84" customHeight="1">
      <c r="B34" s="101" t="s">
        <v>152</v>
      </c>
      <c r="C34" s="100" t="s">
        <v>84</v>
      </c>
      <c r="D34" s="102" t="s">
        <v>161</v>
      </c>
      <c r="E34" s="102" t="s">
        <v>162</v>
      </c>
      <c r="F34" s="102" t="s">
        <v>163</v>
      </c>
      <c r="G34" s="102" t="s">
        <v>164</v>
      </c>
      <c r="H34" s="102" t="s">
        <v>185</v>
      </c>
      <c r="I34" s="116">
        <v>70</v>
      </c>
      <c r="J34" s="102" t="s">
        <v>188</v>
      </c>
      <c r="K34" s="102" t="s">
        <v>160</v>
      </c>
      <c r="L34" s="100" t="s">
        <v>40</v>
      </c>
      <c r="M34" s="108">
        <v>0.3</v>
      </c>
      <c r="N34" s="102" t="s">
        <v>101</v>
      </c>
      <c r="O34" s="102">
        <v>0</v>
      </c>
      <c r="P34" s="102">
        <v>20</v>
      </c>
      <c r="Q34" s="102">
        <v>20</v>
      </c>
      <c r="R34" s="102">
        <v>20</v>
      </c>
      <c r="S34" s="102">
        <v>20</v>
      </c>
      <c r="T34" s="102">
        <v>20</v>
      </c>
      <c r="U34" s="101">
        <v>0</v>
      </c>
      <c r="V34" s="101">
        <v>0</v>
      </c>
      <c r="W34" s="101">
        <v>0</v>
      </c>
      <c r="X34" s="102">
        <v>9500</v>
      </c>
      <c r="Y34" s="102">
        <v>0</v>
      </c>
      <c r="Z34" s="102">
        <f t="shared" si="0"/>
        <v>0</v>
      </c>
      <c r="AA34" s="102" t="s">
        <v>90</v>
      </c>
      <c r="AB34" s="111" t="s">
        <v>93</v>
      </c>
      <c r="AC34" s="105" t="s">
        <v>233</v>
      </c>
    </row>
    <row r="35" spans="2:29" s="97" customFormat="1" ht="84" customHeight="1">
      <c r="B35" s="101" t="s">
        <v>235</v>
      </c>
      <c r="C35" s="100" t="s">
        <v>84</v>
      </c>
      <c r="D35" s="102" t="s">
        <v>161</v>
      </c>
      <c r="E35" s="102" t="s">
        <v>162</v>
      </c>
      <c r="F35" s="102" t="s">
        <v>163</v>
      </c>
      <c r="G35" s="102" t="s">
        <v>164</v>
      </c>
      <c r="H35" s="102" t="s">
        <v>185</v>
      </c>
      <c r="I35" s="116">
        <v>70</v>
      </c>
      <c r="J35" s="102" t="s">
        <v>232</v>
      </c>
      <c r="K35" s="102" t="s">
        <v>160</v>
      </c>
      <c r="L35" s="100" t="s">
        <v>40</v>
      </c>
      <c r="M35" s="108">
        <v>0.3</v>
      </c>
      <c r="N35" s="102" t="s">
        <v>101</v>
      </c>
      <c r="O35" s="102">
        <v>0</v>
      </c>
      <c r="P35" s="102">
        <v>20</v>
      </c>
      <c r="Q35" s="102">
        <v>20</v>
      </c>
      <c r="R35" s="102">
        <v>20</v>
      </c>
      <c r="S35" s="102">
        <v>20</v>
      </c>
      <c r="T35" s="102">
        <v>20</v>
      </c>
      <c r="U35" s="101">
        <v>0</v>
      </c>
      <c r="V35" s="101">
        <v>0</v>
      </c>
      <c r="W35" s="101">
        <v>0</v>
      </c>
      <c r="X35" s="102">
        <v>9500</v>
      </c>
      <c r="Y35" s="102">
        <f>(P35+Q35+R35+S35+T35)*X35</f>
        <v>950000</v>
      </c>
      <c r="Z35" s="102">
        <f t="shared" si="0"/>
        <v>1064000</v>
      </c>
      <c r="AA35" s="102" t="s">
        <v>236</v>
      </c>
      <c r="AB35" s="111" t="s">
        <v>93</v>
      </c>
      <c r="AC35" s="155"/>
    </row>
    <row r="36" spans="2:29" s="97" customFormat="1" ht="84" customHeight="1">
      <c r="B36" s="101" t="s">
        <v>153</v>
      </c>
      <c r="C36" s="100" t="s">
        <v>84</v>
      </c>
      <c r="D36" s="102" t="s">
        <v>204</v>
      </c>
      <c r="E36" s="102" t="s">
        <v>201</v>
      </c>
      <c r="F36" s="102" t="s">
        <v>203</v>
      </c>
      <c r="G36" s="102" t="s">
        <v>165</v>
      </c>
      <c r="H36" s="102" t="s">
        <v>185</v>
      </c>
      <c r="I36" s="116">
        <v>70</v>
      </c>
      <c r="J36" s="102" t="s">
        <v>197</v>
      </c>
      <c r="K36" s="102" t="s">
        <v>160</v>
      </c>
      <c r="L36" s="100" t="s">
        <v>40</v>
      </c>
      <c r="M36" s="108">
        <v>0.3</v>
      </c>
      <c r="N36" s="101" t="s">
        <v>115</v>
      </c>
      <c r="O36" s="102">
        <v>0</v>
      </c>
      <c r="P36" s="102">
        <v>0</v>
      </c>
      <c r="Q36" s="102">
        <v>20</v>
      </c>
      <c r="R36" s="102">
        <v>0</v>
      </c>
      <c r="S36" s="102">
        <v>20</v>
      </c>
      <c r="T36" s="102">
        <v>0</v>
      </c>
      <c r="U36" s="101">
        <v>0</v>
      </c>
      <c r="V36" s="101">
        <v>0</v>
      </c>
      <c r="W36" s="101">
        <v>0</v>
      </c>
      <c r="X36" s="102">
        <v>32000</v>
      </c>
      <c r="Y36" s="102">
        <v>0</v>
      </c>
      <c r="Z36" s="102">
        <f>Y36*1.12</f>
        <v>0</v>
      </c>
      <c r="AA36" s="102" t="s">
        <v>90</v>
      </c>
      <c r="AB36" s="111" t="s">
        <v>195</v>
      </c>
      <c r="AC36" s="105" t="s">
        <v>247</v>
      </c>
    </row>
    <row r="37" spans="2:29" s="97" customFormat="1" ht="84" customHeight="1">
      <c r="B37" s="101" t="s">
        <v>246</v>
      </c>
      <c r="C37" s="100" t="s">
        <v>84</v>
      </c>
      <c r="D37" s="102" t="s">
        <v>204</v>
      </c>
      <c r="E37" s="102" t="s">
        <v>201</v>
      </c>
      <c r="F37" s="102" t="s">
        <v>203</v>
      </c>
      <c r="G37" s="102" t="s">
        <v>165</v>
      </c>
      <c r="H37" s="102" t="s">
        <v>185</v>
      </c>
      <c r="I37" s="116">
        <v>70</v>
      </c>
      <c r="J37" s="102" t="s">
        <v>232</v>
      </c>
      <c r="K37" s="102" t="s">
        <v>160</v>
      </c>
      <c r="L37" s="100" t="s">
        <v>40</v>
      </c>
      <c r="M37" s="108">
        <v>0.3</v>
      </c>
      <c r="N37" s="101" t="s">
        <v>115</v>
      </c>
      <c r="O37" s="102">
        <v>0</v>
      </c>
      <c r="P37" s="102">
        <v>0</v>
      </c>
      <c r="Q37" s="102">
        <v>20</v>
      </c>
      <c r="R37" s="102">
        <v>0</v>
      </c>
      <c r="S37" s="102">
        <v>20</v>
      </c>
      <c r="T37" s="102">
        <v>0</v>
      </c>
      <c r="U37" s="101">
        <v>0</v>
      </c>
      <c r="V37" s="101">
        <v>0</v>
      </c>
      <c r="W37" s="101">
        <v>0</v>
      </c>
      <c r="X37" s="102">
        <v>32000</v>
      </c>
      <c r="Y37" s="102">
        <f>(P37+Q37+R37+S37+T37)*X37</f>
        <v>1280000</v>
      </c>
      <c r="Z37" s="102">
        <f>Y37*1.12</f>
        <v>1433600.0000000002</v>
      </c>
      <c r="AA37" s="102" t="s">
        <v>90</v>
      </c>
      <c r="AB37" s="111" t="s">
        <v>93</v>
      </c>
      <c r="AC37" s="105"/>
    </row>
    <row r="38" spans="2:29" s="97" customFormat="1" ht="84" customHeight="1">
      <c r="B38" s="101" t="s">
        <v>154</v>
      </c>
      <c r="C38" s="100" t="s">
        <v>84</v>
      </c>
      <c r="D38" s="102" t="s">
        <v>161</v>
      </c>
      <c r="E38" s="102" t="s">
        <v>162</v>
      </c>
      <c r="F38" s="102" t="s">
        <v>163</v>
      </c>
      <c r="G38" s="102" t="s">
        <v>166</v>
      </c>
      <c r="H38" s="102" t="s">
        <v>185</v>
      </c>
      <c r="I38" s="116">
        <v>70</v>
      </c>
      <c r="J38" s="102" t="s">
        <v>197</v>
      </c>
      <c r="K38" s="102" t="s">
        <v>160</v>
      </c>
      <c r="L38" s="100" t="s">
        <v>40</v>
      </c>
      <c r="M38" s="108">
        <v>0.3</v>
      </c>
      <c r="N38" s="102" t="s">
        <v>101</v>
      </c>
      <c r="O38" s="102">
        <v>0</v>
      </c>
      <c r="P38" s="102">
        <v>0</v>
      </c>
      <c r="Q38" s="102">
        <v>20</v>
      </c>
      <c r="R38" s="102">
        <v>0</v>
      </c>
      <c r="S38" s="102">
        <v>20</v>
      </c>
      <c r="T38" s="102">
        <v>0</v>
      </c>
      <c r="U38" s="101">
        <v>0</v>
      </c>
      <c r="V38" s="101">
        <v>0</v>
      </c>
      <c r="W38" s="101">
        <v>0</v>
      </c>
      <c r="X38" s="102">
        <v>14000</v>
      </c>
      <c r="Y38" s="102">
        <v>0</v>
      </c>
      <c r="Z38" s="102">
        <f t="shared" si="0"/>
        <v>0</v>
      </c>
      <c r="AA38" s="102" t="s">
        <v>90</v>
      </c>
      <c r="AB38" s="111" t="s">
        <v>195</v>
      </c>
      <c r="AC38" s="105" t="s">
        <v>238</v>
      </c>
    </row>
    <row r="39" spans="2:29" s="97" customFormat="1" ht="84" customHeight="1">
      <c r="B39" s="101" t="s">
        <v>237</v>
      </c>
      <c r="C39" s="100" t="s">
        <v>84</v>
      </c>
      <c r="D39" s="102" t="s">
        <v>161</v>
      </c>
      <c r="E39" s="102" t="s">
        <v>162</v>
      </c>
      <c r="F39" s="102" t="s">
        <v>163</v>
      </c>
      <c r="G39" s="102" t="s">
        <v>166</v>
      </c>
      <c r="H39" s="102" t="s">
        <v>185</v>
      </c>
      <c r="I39" s="116">
        <v>70</v>
      </c>
      <c r="J39" s="102" t="s">
        <v>232</v>
      </c>
      <c r="K39" s="102" t="s">
        <v>160</v>
      </c>
      <c r="L39" s="100" t="s">
        <v>40</v>
      </c>
      <c r="M39" s="108">
        <v>0.3</v>
      </c>
      <c r="N39" s="102" t="s">
        <v>101</v>
      </c>
      <c r="O39" s="102">
        <v>0</v>
      </c>
      <c r="P39" s="102">
        <v>0</v>
      </c>
      <c r="Q39" s="102">
        <v>20</v>
      </c>
      <c r="R39" s="102">
        <v>0</v>
      </c>
      <c r="S39" s="102">
        <v>20</v>
      </c>
      <c r="T39" s="102">
        <v>0</v>
      </c>
      <c r="U39" s="101">
        <v>0</v>
      </c>
      <c r="V39" s="101">
        <v>0</v>
      </c>
      <c r="W39" s="101">
        <v>0</v>
      </c>
      <c r="X39" s="102">
        <v>14000</v>
      </c>
      <c r="Y39" s="102">
        <f>(P39+Q39+R39+S39+T39)*X39</f>
        <v>560000</v>
      </c>
      <c r="Z39" s="102">
        <f t="shared" si="0"/>
        <v>627200.0000000001</v>
      </c>
      <c r="AA39" s="102" t="s">
        <v>236</v>
      </c>
      <c r="AB39" s="111" t="s">
        <v>195</v>
      </c>
      <c r="AC39" s="105"/>
    </row>
    <row r="40" spans="2:29" s="97" customFormat="1" ht="84" customHeight="1">
      <c r="B40" s="98" t="s">
        <v>155</v>
      </c>
      <c r="C40" s="100" t="s">
        <v>84</v>
      </c>
      <c r="D40" s="102" t="s">
        <v>171</v>
      </c>
      <c r="E40" s="102" t="s">
        <v>172</v>
      </c>
      <c r="F40" s="102" t="s">
        <v>173</v>
      </c>
      <c r="G40" s="102"/>
      <c r="H40" s="102" t="s">
        <v>185</v>
      </c>
      <c r="I40" s="116">
        <v>70</v>
      </c>
      <c r="J40" s="102" t="s">
        <v>188</v>
      </c>
      <c r="K40" s="102" t="s">
        <v>160</v>
      </c>
      <c r="L40" s="100" t="s">
        <v>40</v>
      </c>
      <c r="M40" s="108">
        <v>0.3</v>
      </c>
      <c r="N40" s="102" t="s">
        <v>101</v>
      </c>
      <c r="O40" s="102">
        <v>0</v>
      </c>
      <c r="P40" s="102">
        <v>20</v>
      </c>
      <c r="Q40" s="102">
        <v>20</v>
      </c>
      <c r="R40" s="102">
        <v>20</v>
      </c>
      <c r="S40" s="102">
        <v>20</v>
      </c>
      <c r="T40" s="102">
        <v>20</v>
      </c>
      <c r="U40" s="101">
        <v>0</v>
      </c>
      <c r="V40" s="101">
        <v>0</v>
      </c>
      <c r="W40" s="101">
        <v>0</v>
      </c>
      <c r="X40" s="102">
        <v>800</v>
      </c>
      <c r="Y40" s="102">
        <v>0</v>
      </c>
      <c r="Z40" s="102">
        <f aca="true" t="shared" si="1" ref="Z40:Z52">Y40*1.12</f>
        <v>0</v>
      </c>
      <c r="AA40" s="102" t="s">
        <v>90</v>
      </c>
      <c r="AB40" s="111" t="s">
        <v>93</v>
      </c>
      <c r="AC40" s="105" t="s">
        <v>234</v>
      </c>
    </row>
    <row r="41" spans="2:29" s="97" customFormat="1" ht="84" customHeight="1">
      <c r="B41" s="98" t="s">
        <v>239</v>
      </c>
      <c r="C41" s="100" t="s">
        <v>84</v>
      </c>
      <c r="D41" s="102" t="s">
        <v>171</v>
      </c>
      <c r="E41" s="102" t="s">
        <v>172</v>
      </c>
      <c r="F41" s="102" t="s">
        <v>173</v>
      </c>
      <c r="G41" s="102"/>
      <c r="H41" s="102" t="s">
        <v>185</v>
      </c>
      <c r="I41" s="116">
        <v>70</v>
      </c>
      <c r="J41" s="102" t="s">
        <v>232</v>
      </c>
      <c r="K41" s="102" t="s">
        <v>160</v>
      </c>
      <c r="L41" s="100" t="s">
        <v>40</v>
      </c>
      <c r="M41" s="108">
        <v>0.3</v>
      </c>
      <c r="N41" s="102" t="s">
        <v>101</v>
      </c>
      <c r="O41" s="102">
        <v>0</v>
      </c>
      <c r="P41" s="102">
        <v>20</v>
      </c>
      <c r="Q41" s="102">
        <v>20</v>
      </c>
      <c r="R41" s="102">
        <v>20</v>
      </c>
      <c r="S41" s="102">
        <v>20</v>
      </c>
      <c r="T41" s="102">
        <v>20</v>
      </c>
      <c r="U41" s="101">
        <v>0</v>
      </c>
      <c r="V41" s="101">
        <v>0</v>
      </c>
      <c r="W41" s="101">
        <v>0</v>
      </c>
      <c r="X41" s="102">
        <v>800</v>
      </c>
      <c r="Y41" s="102">
        <f>(P41+Q41+R41+S41+T41)*X41</f>
        <v>80000</v>
      </c>
      <c r="Z41" s="102">
        <f>Y41*1.12</f>
        <v>89600.00000000001</v>
      </c>
      <c r="AA41" s="102" t="s">
        <v>90</v>
      </c>
      <c r="AB41" s="111" t="s">
        <v>93</v>
      </c>
      <c r="AC41" s="105"/>
    </row>
    <row r="42" spans="2:29" s="97" customFormat="1" ht="84" customHeight="1">
      <c r="B42" s="98" t="s">
        <v>156</v>
      </c>
      <c r="C42" s="100" t="s">
        <v>84</v>
      </c>
      <c r="D42" s="117" t="s">
        <v>181</v>
      </c>
      <c r="E42" s="118" t="s">
        <v>182</v>
      </c>
      <c r="F42" s="118" t="s">
        <v>183</v>
      </c>
      <c r="G42" s="102"/>
      <c r="H42" s="102" t="s">
        <v>185</v>
      </c>
      <c r="I42" s="116">
        <v>70</v>
      </c>
      <c r="J42" s="102" t="s">
        <v>197</v>
      </c>
      <c r="K42" s="102" t="s">
        <v>160</v>
      </c>
      <c r="L42" s="100" t="s">
        <v>40</v>
      </c>
      <c r="M42" s="108">
        <v>0.3</v>
      </c>
      <c r="N42" s="102" t="s">
        <v>101</v>
      </c>
      <c r="O42" s="102">
        <v>0</v>
      </c>
      <c r="P42" s="102">
        <v>0</v>
      </c>
      <c r="Q42" s="102">
        <v>20</v>
      </c>
      <c r="R42" s="102">
        <v>0</v>
      </c>
      <c r="S42" s="102">
        <v>20</v>
      </c>
      <c r="T42" s="102">
        <v>0</v>
      </c>
      <c r="U42" s="101">
        <v>0</v>
      </c>
      <c r="V42" s="101">
        <v>0</v>
      </c>
      <c r="W42" s="101">
        <v>0</v>
      </c>
      <c r="X42" s="102">
        <v>2300</v>
      </c>
      <c r="Y42" s="102">
        <v>0</v>
      </c>
      <c r="Z42" s="102">
        <f t="shared" si="1"/>
        <v>0</v>
      </c>
      <c r="AA42" s="102" t="s">
        <v>90</v>
      </c>
      <c r="AB42" s="111" t="s">
        <v>195</v>
      </c>
      <c r="AC42" s="105" t="s">
        <v>247</v>
      </c>
    </row>
    <row r="43" spans="2:29" s="97" customFormat="1" ht="84" customHeight="1">
      <c r="B43" s="98" t="s">
        <v>248</v>
      </c>
      <c r="C43" s="100" t="s">
        <v>84</v>
      </c>
      <c r="D43" s="117" t="s">
        <v>181</v>
      </c>
      <c r="E43" s="118" t="s">
        <v>182</v>
      </c>
      <c r="F43" s="118" t="s">
        <v>183</v>
      </c>
      <c r="G43" s="102"/>
      <c r="H43" s="102" t="s">
        <v>185</v>
      </c>
      <c r="I43" s="116">
        <v>70</v>
      </c>
      <c r="J43" s="102" t="s">
        <v>232</v>
      </c>
      <c r="K43" s="102" t="s">
        <v>160</v>
      </c>
      <c r="L43" s="100" t="s">
        <v>40</v>
      </c>
      <c r="M43" s="108">
        <v>0.3</v>
      </c>
      <c r="N43" s="102" t="s">
        <v>101</v>
      </c>
      <c r="O43" s="102">
        <v>0</v>
      </c>
      <c r="P43" s="102">
        <v>0</v>
      </c>
      <c r="Q43" s="102">
        <v>20</v>
      </c>
      <c r="R43" s="102">
        <v>0</v>
      </c>
      <c r="S43" s="102">
        <v>20</v>
      </c>
      <c r="T43" s="102">
        <v>0</v>
      </c>
      <c r="U43" s="101">
        <v>0</v>
      </c>
      <c r="V43" s="101">
        <v>0</v>
      </c>
      <c r="W43" s="101">
        <v>0</v>
      </c>
      <c r="X43" s="102">
        <v>2300</v>
      </c>
      <c r="Y43" s="102">
        <f>(P43+Q43+R43+S43+T43)*X43</f>
        <v>92000</v>
      </c>
      <c r="Z43" s="102">
        <f>Y43*1.12</f>
        <v>103040.00000000001</v>
      </c>
      <c r="AA43" s="102" t="s">
        <v>90</v>
      </c>
      <c r="AB43" s="111" t="s">
        <v>93</v>
      </c>
      <c r="AC43" s="105"/>
    </row>
    <row r="44" spans="2:29" s="97" customFormat="1" ht="84" customHeight="1">
      <c r="B44" s="98" t="s">
        <v>157</v>
      </c>
      <c r="C44" s="100" t="s">
        <v>84</v>
      </c>
      <c r="D44" s="102" t="s">
        <v>167</v>
      </c>
      <c r="E44" s="102" t="s">
        <v>168</v>
      </c>
      <c r="F44" s="102" t="s">
        <v>169</v>
      </c>
      <c r="G44" s="102" t="s">
        <v>170</v>
      </c>
      <c r="H44" s="102" t="s">
        <v>185</v>
      </c>
      <c r="I44" s="116">
        <v>70</v>
      </c>
      <c r="J44" s="102" t="s">
        <v>188</v>
      </c>
      <c r="K44" s="102" t="s">
        <v>160</v>
      </c>
      <c r="L44" s="100" t="s">
        <v>40</v>
      </c>
      <c r="M44" s="108">
        <v>0.3</v>
      </c>
      <c r="N44" s="102" t="s">
        <v>101</v>
      </c>
      <c r="O44" s="102">
        <v>0</v>
      </c>
      <c r="P44" s="102">
        <v>100</v>
      </c>
      <c r="Q44" s="102">
        <v>100</v>
      </c>
      <c r="R44" s="102">
        <v>100</v>
      </c>
      <c r="S44" s="102">
        <v>100</v>
      </c>
      <c r="T44" s="102">
        <v>100</v>
      </c>
      <c r="U44" s="101">
        <v>0</v>
      </c>
      <c r="V44" s="101">
        <v>0</v>
      </c>
      <c r="W44" s="101">
        <v>0</v>
      </c>
      <c r="X44" s="102">
        <v>700</v>
      </c>
      <c r="Y44" s="102">
        <v>0</v>
      </c>
      <c r="Z44" s="102">
        <f t="shared" si="1"/>
        <v>0</v>
      </c>
      <c r="AA44" s="102" t="s">
        <v>90</v>
      </c>
      <c r="AB44" s="111" t="s">
        <v>93</v>
      </c>
      <c r="AC44" s="105" t="s">
        <v>234</v>
      </c>
    </row>
    <row r="45" spans="2:29" s="97" customFormat="1" ht="84" customHeight="1">
      <c r="B45" s="98" t="s">
        <v>240</v>
      </c>
      <c r="C45" s="100" t="s">
        <v>84</v>
      </c>
      <c r="D45" s="102" t="s">
        <v>167</v>
      </c>
      <c r="E45" s="102" t="s">
        <v>168</v>
      </c>
      <c r="F45" s="102" t="s">
        <v>169</v>
      </c>
      <c r="G45" s="102" t="s">
        <v>170</v>
      </c>
      <c r="H45" s="102" t="s">
        <v>185</v>
      </c>
      <c r="I45" s="116">
        <v>70</v>
      </c>
      <c r="J45" s="102" t="s">
        <v>232</v>
      </c>
      <c r="K45" s="102" t="s">
        <v>160</v>
      </c>
      <c r="L45" s="100" t="s">
        <v>40</v>
      </c>
      <c r="M45" s="108">
        <v>0.3</v>
      </c>
      <c r="N45" s="102" t="s">
        <v>101</v>
      </c>
      <c r="O45" s="102">
        <v>0</v>
      </c>
      <c r="P45" s="102">
        <v>100</v>
      </c>
      <c r="Q45" s="102">
        <v>100</v>
      </c>
      <c r="R45" s="102">
        <v>100</v>
      </c>
      <c r="S45" s="102">
        <v>100</v>
      </c>
      <c r="T45" s="102">
        <v>100</v>
      </c>
      <c r="U45" s="101">
        <v>0</v>
      </c>
      <c r="V45" s="101">
        <v>0</v>
      </c>
      <c r="W45" s="101">
        <v>0</v>
      </c>
      <c r="X45" s="102">
        <v>700</v>
      </c>
      <c r="Y45" s="102">
        <f>(P45+Q45+R45+S45+T45)*X45</f>
        <v>350000</v>
      </c>
      <c r="Z45" s="102">
        <f>Y45*1.12</f>
        <v>392000.00000000006</v>
      </c>
      <c r="AA45" s="102" t="s">
        <v>90</v>
      </c>
      <c r="AB45" s="111" t="s">
        <v>93</v>
      </c>
      <c r="AC45" s="105"/>
    </row>
    <row r="46" spans="2:29" s="97" customFormat="1" ht="84" customHeight="1">
      <c r="B46" s="98" t="s">
        <v>158</v>
      </c>
      <c r="C46" s="100" t="s">
        <v>84</v>
      </c>
      <c r="D46" s="102" t="s">
        <v>174</v>
      </c>
      <c r="E46" s="102" t="s">
        <v>175</v>
      </c>
      <c r="F46" s="102" t="s">
        <v>176</v>
      </c>
      <c r="G46" s="102"/>
      <c r="H46" s="102" t="s">
        <v>185</v>
      </c>
      <c r="I46" s="116">
        <v>70</v>
      </c>
      <c r="J46" s="102" t="s">
        <v>188</v>
      </c>
      <c r="K46" s="102" t="s">
        <v>160</v>
      </c>
      <c r="L46" s="100" t="s">
        <v>40</v>
      </c>
      <c r="M46" s="108">
        <v>0.3</v>
      </c>
      <c r="N46" s="102" t="s">
        <v>101</v>
      </c>
      <c r="O46" s="102">
        <v>0</v>
      </c>
      <c r="P46" s="102">
        <v>100</v>
      </c>
      <c r="Q46" s="102">
        <v>100</v>
      </c>
      <c r="R46" s="102">
        <v>100</v>
      </c>
      <c r="S46" s="102">
        <v>100</v>
      </c>
      <c r="T46" s="102">
        <v>100</v>
      </c>
      <c r="U46" s="101">
        <v>0</v>
      </c>
      <c r="V46" s="101">
        <v>0</v>
      </c>
      <c r="W46" s="101">
        <v>0</v>
      </c>
      <c r="X46" s="102">
        <v>50</v>
      </c>
      <c r="Y46" s="102">
        <v>0</v>
      </c>
      <c r="Z46" s="102">
        <f t="shared" si="1"/>
        <v>0</v>
      </c>
      <c r="AA46" s="102" t="s">
        <v>90</v>
      </c>
      <c r="AB46" s="111" t="s">
        <v>93</v>
      </c>
      <c r="AC46" s="105" t="s">
        <v>234</v>
      </c>
    </row>
    <row r="47" spans="2:29" s="97" customFormat="1" ht="84" customHeight="1">
      <c r="B47" s="98" t="s">
        <v>241</v>
      </c>
      <c r="C47" s="100" t="s">
        <v>84</v>
      </c>
      <c r="D47" s="102" t="s">
        <v>174</v>
      </c>
      <c r="E47" s="102" t="s">
        <v>175</v>
      </c>
      <c r="F47" s="102" t="s">
        <v>176</v>
      </c>
      <c r="G47" s="102"/>
      <c r="H47" s="102" t="s">
        <v>185</v>
      </c>
      <c r="I47" s="116">
        <v>70</v>
      </c>
      <c r="J47" s="102" t="s">
        <v>232</v>
      </c>
      <c r="K47" s="102" t="s">
        <v>160</v>
      </c>
      <c r="L47" s="100" t="s">
        <v>40</v>
      </c>
      <c r="M47" s="108">
        <v>0.3</v>
      </c>
      <c r="N47" s="102" t="s">
        <v>101</v>
      </c>
      <c r="O47" s="102">
        <v>0</v>
      </c>
      <c r="P47" s="102">
        <v>100</v>
      </c>
      <c r="Q47" s="102">
        <v>100</v>
      </c>
      <c r="R47" s="102">
        <v>100</v>
      </c>
      <c r="S47" s="102">
        <v>100</v>
      </c>
      <c r="T47" s="102">
        <v>100</v>
      </c>
      <c r="U47" s="101">
        <v>0</v>
      </c>
      <c r="V47" s="101">
        <v>0</v>
      </c>
      <c r="W47" s="101">
        <v>0</v>
      </c>
      <c r="X47" s="102">
        <v>50</v>
      </c>
      <c r="Y47" s="102">
        <f>(P47+Q47+R47+S47+T47)*X47</f>
        <v>25000</v>
      </c>
      <c r="Z47" s="102">
        <f>Y47*1.12</f>
        <v>28000.000000000004</v>
      </c>
      <c r="AA47" s="102" t="s">
        <v>90</v>
      </c>
      <c r="AB47" s="111" t="s">
        <v>93</v>
      </c>
      <c r="AC47" s="105"/>
    </row>
    <row r="48" spans="2:29" s="97" customFormat="1" ht="84" customHeight="1">
      <c r="B48" s="98" t="s">
        <v>180</v>
      </c>
      <c r="C48" s="100" t="s">
        <v>84</v>
      </c>
      <c r="D48" s="102" t="s">
        <v>177</v>
      </c>
      <c r="E48" s="102" t="s">
        <v>178</v>
      </c>
      <c r="F48" s="102" t="s">
        <v>179</v>
      </c>
      <c r="G48" s="102"/>
      <c r="H48" s="102" t="s">
        <v>185</v>
      </c>
      <c r="I48" s="116">
        <v>70</v>
      </c>
      <c r="J48" s="102" t="s">
        <v>188</v>
      </c>
      <c r="K48" s="102" t="s">
        <v>160</v>
      </c>
      <c r="L48" s="100" t="s">
        <v>40</v>
      </c>
      <c r="M48" s="108">
        <v>0.3</v>
      </c>
      <c r="N48" s="102" t="s">
        <v>101</v>
      </c>
      <c r="O48" s="102">
        <v>0</v>
      </c>
      <c r="P48" s="102">
        <v>100</v>
      </c>
      <c r="Q48" s="102">
        <v>100</v>
      </c>
      <c r="R48" s="102">
        <v>100</v>
      </c>
      <c r="S48" s="102">
        <v>100</v>
      </c>
      <c r="T48" s="102">
        <v>100</v>
      </c>
      <c r="U48" s="101">
        <v>0</v>
      </c>
      <c r="V48" s="101">
        <v>0</v>
      </c>
      <c r="W48" s="101">
        <v>0</v>
      </c>
      <c r="X48" s="102">
        <v>1070</v>
      </c>
      <c r="Y48" s="102">
        <v>0</v>
      </c>
      <c r="Z48" s="102">
        <f t="shared" si="1"/>
        <v>0</v>
      </c>
      <c r="AA48" s="102" t="s">
        <v>90</v>
      </c>
      <c r="AB48" s="111" t="s">
        <v>93</v>
      </c>
      <c r="AC48" s="105" t="s">
        <v>234</v>
      </c>
    </row>
    <row r="49" spans="2:29" s="97" customFormat="1" ht="84" customHeight="1">
      <c r="B49" s="98" t="s">
        <v>242</v>
      </c>
      <c r="C49" s="100" t="s">
        <v>84</v>
      </c>
      <c r="D49" s="102" t="s">
        <v>177</v>
      </c>
      <c r="E49" s="102" t="s">
        <v>178</v>
      </c>
      <c r="F49" s="102" t="s">
        <v>179</v>
      </c>
      <c r="G49" s="102"/>
      <c r="H49" s="102" t="s">
        <v>185</v>
      </c>
      <c r="I49" s="116">
        <v>70</v>
      </c>
      <c r="J49" s="102" t="s">
        <v>232</v>
      </c>
      <c r="K49" s="102" t="s">
        <v>160</v>
      </c>
      <c r="L49" s="100" t="s">
        <v>40</v>
      </c>
      <c r="M49" s="108">
        <v>0.3</v>
      </c>
      <c r="N49" s="102" t="s">
        <v>101</v>
      </c>
      <c r="O49" s="102">
        <v>0</v>
      </c>
      <c r="P49" s="102">
        <v>100</v>
      </c>
      <c r="Q49" s="102">
        <v>100</v>
      </c>
      <c r="R49" s="102">
        <v>100</v>
      </c>
      <c r="S49" s="102">
        <v>100</v>
      </c>
      <c r="T49" s="102">
        <v>100</v>
      </c>
      <c r="U49" s="101">
        <v>0</v>
      </c>
      <c r="V49" s="101">
        <v>0</v>
      </c>
      <c r="W49" s="101">
        <v>0</v>
      </c>
      <c r="X49" s="102">
        <v>1070</v>
      </c>
      <c r="Y49" s="102">
        <f>(P49+Q49+R49+S49+T49)*X49</f>
        <v>535000</v>
      </c>
      <c r="Z49" s="102">
        <f>Y49*1.12</f>
        <v>599200</v>
      </c>
      <c r="AA49" s="102" t="s">
        <v>90</v>
      </c>
      <c r="AB49" s="111" t="s">
        <v>93</v>
      </c>
      <c r="AC49" s="105"/>
    </row>
    <row r="50" spans="2:29" s="97" customFormat="1" ht="84" customHeight="1">
      <c r="B50" s="98" t="s">
        <v>205</v>
      </c>
      <c r="C50" s="100" t="s">
        <v>84</v>
      </c>
      <c r="D50" s="102" t="s">
        <v>210</v>
      </c>
      <c r="E50" s="102" t="s">
        <v>211</v>
      </c>
      <c r="F50" s="102" t="s">
        <v>212</v>
      </c>
      <c r="G50" s="102"/>
      <c r="H50" s="102" t="s">
        <v>185</v>
      </c>
      <c r="I50" s="116">
        <v>70</v>
      </c>
      <c r="J50" s="102" t="s">
        <v>188</v>
      </c>
      <c r="K50" s="102" t="s">
        <v>160</v>
      </c>
      <c r="L50" s="100" t="s">
        <v>40</v>
      </c>
      <c r="M50" s="108">
        <v>0.3</v>
      </c>
      <c r="N50" s="102" t="s">
        <v>101</v>
      </c>
      <c r="O50" s="102">
        <v>0</v>
      </c>
      <c r="P50" s="102">
        <v>40</v>
      </c>
      <c r="Q50" s="102">
        <v>40</v>
      </c>
      <c r="R50" s="102">
        <v>40</v>
      </c>
      <c r="S50" s="102">
        <v>40</v>
      </c>
      <c r="T50" s="102">
        <v>40</v>
      </c>
      <c r="U50" s="101">
        <v>0</v>
      </c>
      <c r="V50" s="101">
        <v>0</v>
      </c>
      <c r="W50" s="101">
        <v>0</v>
      </c>
      <c r="X50" s="102">
        <v>2500</v>
      </c>
      <c r="Y50" s="102">
        <v>0</v>
      </c>
      <c r="Z50" s="102">
        <f t="shared" si="1"/>
        <v>0</v>
      </c>
      <c r="AA50" s="102" t="s">
        <v>90</v>
      </c>
      <c r="AB50" s="111" t="s">
        <v>93</v>
      </c>
      <c r="AC50" s="105" t="s">
        <v>234</v>
      </c>
    </row>
    <row r="51" spans="2:29" s="97" customFormat="1" ht="84" customHeight="1">
      <c r="B51" s="98" t="s">
        <v>243</v>
      </c>
      <c r="C51" s="100" t="s">
        <v>84</v>
      </c>
      <c r="D51" s="102" t="s">
        <v>210</v>
      </c>
      <c r="E51" s="102" t="s">
        <v>211</v>
      </c>
      <c r="F51" s="102" t="s">
        <v>212</v>
      </c>
      <c r="G51" s="102"/>
      <c r="H51" s="102" t="s">
        <v>185</v>
      </c>
      <c r="I51" s="116">
        <v>70</v>
      </c>
      <c r="J51" s="102" t="s">
        <v>232</v>
      </c>
      <c r="K51" s="102" t="s">
        <v>160</v>
      </c>
      <c r="L51" s="100" t="s">
        <v>40</v>
      </c>
      <c r="M51" s="108">
        <v>0.3</v>
      </c>
      <c r="N51" s="102" t="s">
        <v>101</v>
      </c>
      <c r="O51" s="102">
        <v>0</v>
      </c>
      <c r="P51" s="102">
        <v>40</v>
      </c>
      <c r="Q51" s="102">
        <v>40</v>
      </c>
      <c r="R51" s="102">
        <v>40</v>
      </c>
      <c r="S51" s="102">
        <v>40</v>
      </c>
      <c r="T51" s="102">
        <v>40</v>
      </c>
      <c r="U51" s="101">
        <v>0</v>
      </c>
      <c r="V51" s="101">
        <v>0</v>
      </c>
      <c r="W51" s="101">
        <v>0</v>
      </c>
      <c r="X51" s="102">
        <v>2500</v>
      </c>
      <c r="Y51" s="102">
        <f>(P51+Q51+R51+S51+T51)*X51</f>
        <v>500000</v>
      </c>
      <c r="Z51" s="102">
        <f>Y51*1.12</f>
        <v>560000</v>
      </c>
      <c r="AA51" s="102" t="s">
        <v>90</v>
      </c>
      <c r="AB51" s="111" t="s">
        <v>93</v>
      </c>
      <c r="AC51" s="105"/>
    </row>
    <row r="52" spans="2:29" s="97" customFormat="1" ht="84" customHeight="1">
      <c r="B52" s="98" t="s">
        <v>213</v>
      </c>
      <c r="C52" s="100" t="s">
        <v>84</v>
      </c>
      <c r="D52" s="102" t="s">
        <v>214</v>
      </c>
      <c r="E52" s="102" t="s">
        <v>215</v>
      </c>
      <c r="F52" s="102" t="s">
        <v>216</v>
      </c>
      <c r="G52" s="102" t="s">
        <v>217</v>
      </c>
      <c r="H52" s="100" t="s">
        <v>89</v>
      </c>
      <c r="I52" s="100">
        <v>0</v>
      </c>
      <c r="J52" s="107" t="s">
        <v>187</v>
      </c>
      <c r="K52" s="102" t="s">
        <v>160</v>
      </c>
      <c r="L52" s="100" t="s">
        <v>40</v>
      </c>
      <c r="M52" s="100" t="s">
        <v>184</v>
      </c>
      <c r="N52" s="102" t="s">
        <v>101</v>
      </c>
      <c r="O52" s="102">
        <v>0</v>
      </c>
      <c r="P52" s="102">
        <v>1</v>
      </c>
      <c r="Q52" s="102">
        <v>0</v>
      </c>
      <c r="R52" s="102">
        <v>0</v>
      </c>
      <c r="S52" s="102">
        <v>0</v>
      </c>
      <c r="T52" s="102">
        <v>0</v>
      </c>
      <c r="U52" s="101">
        <v>0</v>
      </c>
      <c r="V52" s="101">
        <v>0</v>
      </c>
      <c r="W52" s="101">
        <v>0</v>
      </c>
      <c r="X52" s="102">
        <v>4312676</v>
      </c>
      <c r="Y52" s="102">
        <f>(P52+Q52+R52+S52+T52)*X52</f>
        <v>4312676</v>
      </c>
      <c r="Z52" s="102">
        <f t="shared" si="1"/>
        <v>4830197.12</v>
      </c>
      <c r="AA52" s="102" t="s">
        <v>127</v>
      </c>
      <c r="AB52" s="105" t="s">
        <v>93</v>
      </c>
      <c r="AC52" s="105"/>
    </row>
    <row r="53" spans="2:29" ht="18">
      <c r="B53" s="93" t="s">
        <v>14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119">
        <f>SUM(Y18:Y52)</f>
        <v>124205724.87</v>
      </c>
      <c r="Z53" s="120">
        <f>Y53*1.12</f>
        <v>139110411.8544</v>
      </c>
      <c r="AA53" s="96"/>
      <c r="AB53" s="96"/>
      <c r="AC53" s="96"/>
    </row>
    <row r="54" spans="2:29" ht="18">
      <c r="B54" s="121" t="s">
        <v>15</v>
      </c>
      <c r="C54" s="122"/>
      <c r="D54" s="123"/>
      <c r="E54" s="100"/>
      <c r="F54" s="100"/>
      <c r="G54" s="100"/>
      <c r="H54" s="100"/>
      <c r="I54" s="100"/>
      <c r="J54" s="107"/>
      <c r="K54" s="100"/>
      <c r="L54" s="100"/>
      <c r="M54" s="100"/>
      <c r="N54" s="100"/>
      <c r="O54" s="100"/>
      <c r="P54" s="124"/>
      <c r="Q54" s="125"/>
      <c r="R54" s="125"/>
      <c r="S54" s="125"/>
      <c r="T54" s="125"/>
      <c r="U54" s="125"/>
      <c r="V54" s="125"/>
      <c r="W54" s="125"/>
      <c r="X54" s="113"/>
      <c r="AA54" s="115"/>
      <c r="AB54" s="115"/>
      <c r="AC54" s="125"/>
    </row>
    <row r="55" spans="2:29" ht="18">
      <c r="B55" s="126" t="s">
        <v>16</v>
      </c>
      <c r="C55" s="126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8"/>
      <c r="AA55" s="128"/>
      <c r="AB55" s="128"/>
      <c r="AC55" s="126"/>
    </row>
    <row r="56" spans="2:29" ht="18">
      <c r="B56" s="126" t="s">
        <v>17</v>
      </c>
      <c r="C56" s="126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8"/>
      <c r="AA56" s="128"/>
      <c r="AB56" s="128"/>
      <c r="AC56" s="126"/>
    </row>
    <row r="57" spans="2:29" ht="18">
      <c r="B57" s="126" t="s">
        <v>18</v>
      </c>
      <c r="C57" s="126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8"/>
      <c r="AA57" s="128"/>
      <c r="AB57" s="128"/>
      <c r="AC57" s="126"/>
    </row>
    <row r="58" spans="2:29" ht="18">
      <c r="B58" s="121" t="s">
        <v>19</v>
      </c>
      <c r="C58" s="129"/>
      <c r="D58" s="130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8"/>
      <c r="AA58" s="128"/>
      <c r="AB58" s="128"/>
      <c r="AC58" s="126"/>
    </row>
    <row r="59" spans="2:29" ht="18">
      <c r="B59" s="121" t="s">
        <v>20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2"/>
      <c r="AA59" s="132"/>
      <c r="AB59" s="132"/>
      <c r="AC59" s="126"/>
    </row>
    <row r="60" spans="2:29" ht="216">
      <c r="B60" s="102" t="s">
        <v>21</v>
      </c>
      <c r="C60" s="102" t="s">
        <v>84</v>
      </c>
      <c r="D60" s="102" t="s">
        <v>221</v>
      </c>
      <c r="E60" s="102" t="s">
        <v>222</v>
      </c>
      <c r="F60" s="102" t="s">
        <v>222</v>
      </c>
      <c r="G60" s="102" t="s">
        <v>223</v>
      </c>
      <c r="H60" s="100" t="s">
        <v>89</v>
      </c>
      <c r="I60" s="100">
        <v>100</v>
      </c>
      <c r="J60" s="100" t="s">
        <v>227</v>
      </c>
      <c r="K60" s="100" t="s">
        <v>228</v>
      </c>
      <c r="L60" s="100" t="s">
        <v>40</v>
      </c>
      <c r="M60" s="100" t="s">
        <v>229</v>
      </c>
      <c r="N60" s="100"/>
      <c r="O60" s="100">
        <v>0</v>
      </c>
      <c r="P60" s="133">
        <v>1480000</v>
      </c>
      <c r="Q60" s="133">
        <f>(27000*185)+(4995000*7%)</f>
        <v>5344650</v>
      </c>
      <c r="R60" s="133">
        <f aca="true" t="shared" si="2" ref="R60:W60">Q60*1.07</f>
        <v>5718775.5</v>
      </c>
      <c r="S60" s="133">
        <f t="shared" si="2"/>
        <v>6119089.785</v>
      </c>
      <c r="T60" s="133">
        <f t="shared" si="2"/>
        <v>6547426.06995</v>
      </c>
      <c r="U60" s="133">
        <f t="shared" si="2"/>
        <v>7005745.894846501</v>
      </c>
      <c r="V60" s="133">
        <f t="shared" si="2"/>
        <v>7496148.107485756</v>
      </c>
      <c r="W60" s="133">
        <f t="shared" si="2"/>
        <v>8020878.47500976</v>
      </c>
      <c r="X60" s="127"/>
      <c r="Y60" s="133">
        <f>SUM(O60+P60+Q60+R60+S60+T60+U60+V60+W60)</f>
        <v>47732713.83229202</v>
      </c>
      <c r="Z60" s="133">
        <f>Y60*1.12</f>
        <v>53460639.49216707</v>
      </c>
      <c r="AA60" s="133" t="s">
        <v>230</v>
      </c>
      <c r="AB60" s="105">
        <v>2014</v>
      </c>
      <c r="AC60" s="126"/>
    </row>
    <row r="61" spans="2:29" ht="18">
      <c r="B61" s="126" t="s">
        <v>22</v>
      </c>
      <c r="C61" s="126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8"/>
      <c r="AA61" s="128"/>
      <c r="AB61" s="128"/>
      <c r="AC61" s="126"/>
    </row>
    <row r="62" spans="2:29" ht="18">
      <c r="B62" s="126" t="s">
        <v>23</v>
      </c>
      <c r="C62" s="126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8"/>
      <c r="AA62" s="128"/>
      <c r="AB62" s="128"/>
      <c r="AC62" s="126"/>
    </row>
    <row r="63" spans="2:29" ht="18">
      <c r="B63" s="121" t="s">
        <v>24</v>
      </c>
      <c r="C63" s="131"/>
      <c r="D63" s="132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34">
        <f>SUM(Y60:Y62)</f>
        <v>47732713.83229202</v>
      </c>
      <c r="Z63" s="133">
        <f>Y63*1.12</f>
        <v>53460639.49216707</v>
      </c>
      <c r="AA63" s="128"/>
      <c r="AB63" s="128"/>
      <c r="AC63" s="126"/>
    </row>
    <row r="64" spans="2:29" ht="18">
      <c r="B64" s="126"/>
      <c r="C64" s="126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8"/>
      <c r="AA64" s="128"/>
      <c r="AB64" s="128"/>
      <c r="AC64" s="126"/>
    </row>
    <row r="65" spans="2:29" ht="18">
      <c r="B65" s="135" t="s">
        <v>25</v>
      </c>
      <c r="C65" s="135"/>
      <c r="D65" s="126"/>
      <c r="E65" s="135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19">
        <f>Y53+Y63</f>
        <v>171938438.70229203</v>
      </c>
      <c r="Z65" s="120">
        <f>Y65*1.12</f>
        <v>192571051.3465671</v>
      </c>
      <c r="AA65" s="128"/>
      <c r="AB65" s="128"/>
      <c r="AC65" s="126"/>
    </row>
    <row r="66" spans="2:28" ht="18">
      <c r="B66" s="136"/>
      <c r="C66" s="136"/>
      <c r="D66" s="137"/>
      <c r="E66" s="136"/>
      <c r="F66" s="138"/>
      <c r="G66" s="138"/>
      <c r="H66" s="138"/>
      <c r="I66" s="138"/>
      <c r="J66" s="138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</row>
    <row r="67" spans="2:28" ht="18">
      <c r="B67" s="74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</row>
    <row r="68" spans="2:28" ht="18">
      <c r="B68" s="74"/>
      <c r="C68" s="86"/>
      <c r="D68" s="86"/>
      <c r="E68" s="86"/>
      <c r="F68" s="86"/>
      <c r="G68" s="86"/>
      <c r="H68" s="86"/>
      <c r="I68" s="86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</row>
    <row r="69" spans="3:10" ht="18">
      <c r="C69" s="72" t="s">
        <v>128</v>
      </c>
      <c r="D69" s="140"/>
      <c r="E69" s="140"/>
      <c r="I69" s="140"/>
      <c r="J69" s="140"/>
    </row>
    <row r="70" ht="18">
      <c r="C70" s="72" t="s">
        <v>129</v>
      </c>
    </row>
    <row r="71" spans="2:29" ht="15.75" customHeight="1">
      <c r="B71" s="87"/>
      <c r="C71" s="179" t="s">
        <v>206</v>
      </c>
      <c r="D71" s="179"/>
      <c r="E71" s="179"/>
      <c r="F71" s="179"/>
      <c r="G71" s="179"/>
      <c r="H71" s="179"/>
      <c r="I71" s="179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</row>
    <row r="72" spans="3:28" ht="18">
      <c r="C72" s="81"/>
      <c r="D72" s="141"/>
      <c r="E72" s="141"/>
      <c r="F72" s="141"/>
      <c r="G72" s="141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</row>
    <row r="73" spans="2:28" ht="33.75" customHeight="1">
      <c r="B73" s="142"/>
      <c r="C73" s="177" t="s">
        <v>207</v>
      </c>
      <c r="D73" s="177"/>
      <c r="E73" s="177"/>
      <c r="F73" s="177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69"/>
    </row>
    <row r="74" spans="2:28" ht="33.75" customHeight="1">
      <c r="B74" s="142"/>
      <c r="C74" s="177" t="s">
        <v>208</v>
      </c>
      <c r="D74" s="177"/>
      <c r="E74" s="177"/>
      <c r="F74" s="177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69"/>
    </row>
    <row r="75" spans="2:28" ht="33.75" customHeight="1">
      <c r="B75" s="142"/>
      <c r="C75" s="71"/>
      <c r="D75" s="71"/>
      <c r="E75" s="71"/>
      <c r="F75" s="71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69"/>
    </row>
    <row r="76" spans="2:28" ht="22.5" customHeight="1">
      <c r="B76" s="142"/>
      <c r="C76" s="192" t="s">
        <v>209</v>
      </c>
      <c r="D76" s="193"/>
      <c r="E76" s="193"/>
      <c r="F76" s="193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2:28" ht="18">
      <c r="B77" s="142"/>
      <c r="C77" s="82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2:28" ht="18">
      <c r="B78" s="142"/>
      <c r="C78" s="97"/>
      <c r="D78" s="143"/>
      <c r="E78" s="143"/>
      <c r="F78" s="143"/>
      <c r="G78" s="143"/>
      <c r="H78" s="143"/>
      <c r="I78" s="143"/>
      <c r="J78" s="143"/>
      <c r="K78" s="143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2:28" ht="18">
      <c r="B79" s="142"/>
      <c r="C79" s="144"/>
      <c r="D79" s="143"/>
      <c r="E79" s="143"/>
      <c r="F79" s="143"/>
      <c r="G79" s="143"/>
      <c r="H79" s="143"/>
      <c r="I79" s="143"/>
      <c r="J79" s="143"/>
      <c r="K79" s="143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2:28" ht="18">
      <c r="B80" s="142"/>
      <c r="C80" s="144"/>
      <c r="D80" s="143"/>
      <c r="E80" s="143"/>
      <c r="F80" s="143"/>
      <c r="G80" s="143"/>
      <c r="H80" s="143"/>
      <c r="I80" s="143"/>
      <c r="J80" s="143"/>
      <c r="K80" s="143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2:28" ht="18">
      <c r="B81" s="142"/>
      <c r="C81" s="82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2:28" ht="15" customHeight="1">
      <c r="B82" s="87"/>
      <c r="C82" s="87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</row>
    <row r="83" spans="2:28" ht="18">
      <c r="B83" s="87"/>
      <c r="C83" s="73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</row>
    <row r="84" spans="2:28" ht="15.75" customHeight="1">
      <c r="B84" s="87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47"/>
    </row>
    <row r="85" spans="2:28" ht="18">
      <c r="B85" s="87"/>
      <c r="C85" s="148"/>
      <c r="D85" s="149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</row>
    <row r="86" spans="2:28" ht="18">
      <c r="B86" s="87"/>
      <c r="C86" s="150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</row>
    <row r="87" spans="2:28" ht="15.75" customHeight="1">
      <c r="B87" s="87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46"/>
    </row>
    <row r="88" spans="2:29" ht="18">
      <c r="B88" s="87"/>
      <c r="C88" s="151"/>
      <c r="D88" s="151"/>
      <c r="E88" s="151"/>
      <c r="F88" s="151"/>
      <c r="G88" s="151"/>
      <c r="H88" s="151"/>
      <c r="I88" s="151"/>
      <c r="J88" s="151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</row>
    <row r="89" ht="18">
      <c r="B89" s="142"/>
    </row>
    <row r="90" ht="18">
      <c r="B90" s="142"/>
    </row>
    <row r="91" ht="18">
      <c r="B91" s="142"/>
    </row>
    <row r="92" spans="2:29" ht="33.75" customHeight="1">
      <c r="B92" s="142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</row>
    <row r="93" spans="2:29" ht="16.5" customHeight="1">
      <c r="B93" s="142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</row>
    <row r="94" s="152" customFormat="1" ht="18" customHeight="1">
      <c r="B94" s="142"/>
    </row>
    <row r="95" ht="18">
      <c r="B95" s="142"/>
    </row>
    <row r="96" spans="2:32" ht="18" customHeight="1">
      <c r="B96" s="142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</row>
    <row r="97" spans="2:13" ht="15.75" customHeight="1">
      <c r="B97" s="142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</row>
    <row r="98" spans="2:13" ht="18">
      <c r="B98" s="142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</row>
    <row r="99" spans="2:13" ht="15.75" customHeight="1">
      <c r="B99" s="142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</row>
    <row r="100" spans="2:29" ht="15.75" customHeight="1">
      <c r="B100" s="142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</row>
    <row r="101" spans="2:10" ht="18">
      <c r="B101" s="142"/>
      <c r="J101" s="152"/>
    </row>
    <row r="102" ht="14.25" customHeight="1">
      <c r="B102" s="142"/>
    </row>
    <row r="103" ht="18">
      <c r="B103" s="142"/>
    </row>
    <row r="104" spans="2:13" ht="18">
      <c r="B104" s="142"/>
      <c r="L104" s="69"/>
      <c r="M104" s="69"/>
    </row>
    <row r="105" spans="2:32" ht="33.75" customHeight="1">
      <c r="B105" s="142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</row>
    <row r="106" spans="2:29" ht="17.25" customHeight="1">
      <c r="B106" s="142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</row>
    <row r="107" spans="2:3" ht="18">
      <c r="B107" s="142"/>
      <c r="C107" s="152"/>
    </row>
    <row r="108" ht="13.5" customHeight="1">
      <c r="B108" s="142"/>
    </row>
    <row r="109" spans="3:29" ht="15.75" customHeight="1"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</row>
    <row r="110" ht="18">
      <c r="B110" s="142"/>
    </row>
    <row r="111" ht="18">
      <c r="B111" s="142"/>
    </row>
    <row r="112" ht="14.25" customHeight="1">
      <c r="B112" s="142"/>
    </row>
    <row r="113" s="152" customFormat="1" ht="18">
      <c r="B113" s="153"/>
    </row>
    <row r="114" s="152" customFormat="1" ht="18">
      <c r="B114" s="153"/>
    </row>
    <row r="115" s="152" customFormat="1" ht="18"/>
    <row r="116" s="152" customFormat="1" ht="18">
      <c r="B116" s="153"/>
    </row>
    <row r="117" s="152" customFormat="1" ht="18">
      <c r="B117" s="153"/>
    </row>
    <row r="118" spans="2:28" ht="16.5" customHeight="1">
      <c r="B118" s="154"/>
      <c r="C118" s="146"/>
      <c r="D118" s="146"/>
      <c r="E118" s="146"/>
      <c r="F118" s="146"/>
      <c r="G118" s="146"/>
      <c r="H118" s="146"/>
      <c r="I118" s="146"/>
      <c r="J118" s="14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</row>
  </sheetData>
  <sheetProtection/>
  <mergeCells count="47">
    <mergeCell ref="C87:AA87"/>
    <mergeCell ref="C92:AC92"/>
    <mergeCell ref="C84:AA84"/>
    <mergeCell ref="C74:F74"/>
    <mergeCell ref="C109:AC109"/>
    <mergeCell ref="C106:AC106"/>
    <mergeCell ref="C100:AC100"/>
    <mergeCell ref="C105:AF105"/>
    <mergeCell ref="C99:M99"/>
    <mergeCell ref="C76:F76"/>
    <mergeCell ref="C93:AC93"/>
    <mergeCell ref="C97:M98"/>
    <mergeCell ref="C96:AF96"/>
    <mergeCell ref="O16:W16"/>
    <mergeCell ref="X6:AC6"/>
    <mergeCell ref="AD14:AD15"/>
    <mergeCell ref="F14:F15"/>
    <mergeCell ref="AA14:AA15"/>
    <mergeCell ref="X9:AC9"/>
    <mergeCell ref="AC14:AC15"/>
    <mergeCell ref="I14:I15"/>
    <mergeCell ref="N14:N15"/>
    <mergeCell ref="C73:F73"/>
    <mergeCell ref="J14:J15"/>
    <mergeCell ref="H14:H15"/>
    <mergeCell ref="G14:G15"/>
    <mergeCell ref="C71:I71"/>
    <mergeCell ref="X2:AC2"/>
    <mergeCell ref="B4:AC4"/>
    <mergeCell ref="K14:K15"/>
    <mergeCell ref="D14:D15"/>
    <mergeCell ref="E14:E15"/>
    <mergeCell ref="B14:B15"/>
    <mergeCell ref="Z14:Z15"/>
    <mergeCell ref="M14:M15"/>
    <mergeCell ref="B5:C5"/>
    <mergeCell ref="AB14:AB15"/>
    <mergeCell ref="D5:AA5"/>
    <mergeCell ref="X14:X15"/>
    <mergeCell ref="X7:AC7"/>
    <mergeCell ref="X8:AC8"/>
    <mergeCell ref="L14:L15"/>
    <mergeCell ref="C14:C15"/>
    <mergeCell ref="Y14:Y15"/>
    <mergeCell ref="X10:AC10"/>
    <mergeCell ref="O14:W14"/>
    <mergeCell ref="X11:AC11"/>
  </mergeCells>
  <printOptions/>
  <pageMargins left="0" right="0" top="0" bottom="0" header="0.5118110236220472" footer="0.5118110236220472"/>
  <pageSetup fitToHeight="2" horizontalDpi="600" verticalDpi="600" orientation="landscape" paperSize="9" scale="34" r:id="rId1"/>
  <rowBreaks count="1" manualBreakCount="1">
    <brk id="5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M90"/>
  <sheetViews>
    <sheetView zoomScalePageLayoutView="0" workbookViewId="0" topLeftCell="A22">
      <selection activeCell="C35" sqref="C35"/>
    </sheetView>
  </sheetViews>
  <sheetFormatPr defaultColWidth="9.140625" defaultRowHeight="12.75"/>
  <cols>
    <col min="1" max="1" width="5.28125" style="23" customWidth="1"/>
    <col min="2" max="2" width="10.421875" style="23" customWidth="1"/>
    <col min="3" max="3" width="17.28125" style="23" customWidth="1"/>
    <col min="4" max="4" width="11.421875" style="23" customWidth="1"/>
    <col min="5" max="5" width="14.28125" style="23" customWidth="1"/>
    <col min="6" max="6" width="16.140625" style="23" customWidth="1"/>
    <col min="7" max="7" width="17.28125" style="23" customWidth="1"/>
    <col min="8" max="8" width="10.57421875" style="23" customWidth="1"/>
    <col min="9" max="9" width="15.28125" style="23" customWidth="1"/>
    <col min="10" max="10" width="17.57421875" style="23" customWidth="1"/>
    <col min="11" max="11" width="14.421875" style="23" customWidth="1"/>
    <col min="12" max="12" width="15.7109375" style="23" customWidth="1"/>
    <col min="13" max="13" width="15.00390625" style="23" customWidth="1"/>
    <col min="14" max="14" width="10.8515625" style="23" customWidth="1"/>
    <col min="15" max="19" width="11.140625" style="23" customWidth="1"/>
    <col min="20" max="20" width="16.00390625" style="23" customWidth="1"/>
    <col min="21" max="21" width="15.28125" style="23" customWidth="1"/>
    <col min="22" max="23" width="13.8515625" style="23" customWidth="1"/>
    <col min="24" max="24" width="15.00390625" style="23" customWidth="1"/>
    <col min="25" max="25" width="13.7109375" style="23" customWidth="1"/>
    <col min="26" max="16384" width="9.140625" style="23" customWidth="1"/>
  </cols>
  <sheetData>
    <row r="1" spans="5:24" ht="13.5" thickBot="1">
      <c r="E1" s="2"/>
      <c r="F1" s="2"/>
      <c r="G1" s="2"/>
      <c r="H1" s="2"/>
      <c r="I1" s="2"/>
      <c r="J1" s="2"/>
      <c r="K1" s="2"/>
      <c r="L1" s="2"/>
      <c r="N1" s="2"/>
      <c r="T1" s="2"/>
      <c r="V1" s="24"/>
      <c r="W1" s="24"/>
      <c r="X1" s="24"/>
    </row>
    <row r="2" spans="3:24" ht="22.5" customHeight="1" thickBot="1">
      <c r="C2" s="25" t="s">
        <v>34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2"/>
      <c r="T2" s="2"/>
      <c r="V2" s="28"/>
      <c r="W2" s="28"/>
      <c r="X2" s="28"/>
    </row>
    <row r="3" spans="22:39" ht="12.75">
      <c r="V3" s="28"/>
      <c r="W3" s="28"/>
      <c r="X3" s="2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ht="12.75">
      <c r="B4" s="194" t="s">
        <v>148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24" ht="15.75" customHeight="1" thickBot="1">
      <c r="B5" s="195"/>
      <c r="C5" s="195"/>
      <c r="D5" s="196" t="s">
        <v>0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29"/>
    </row>
    <row r="6" spans="10:25" ht="14.25" customHeight="1">
      <c r="J6" s="28"/>
      <c r="K6" s="28"/>
      <c r="L6" s="28"/>
      <c r="N6" s="30"/>
      <c r="O6" s="30"/>
      <c r="P6" s="30"/>
      <c r="Q6" s="30"/>
      <c r="R6" s="30"/>
      <c r="S6" s="30"/>
      <c r="T6" s="197" t="s">
        <v>83</v>
      </c>
      <c r="U6" s="198"/>
      <c r="V6" s="198"/>
      <c r="W6" s="198"/>
      <c r="X6" s="198"/>
      <c r="Y6" s="199"/>
    </row>
    <row r="7" spans="10:25" ht="14.25" customHeight="1">
      <c r="J7" s="28"/>
      <c r="K7" s="28"/>
      <c r="L7" s="28"/>
      <c r="N7" s="30"/>
      <c r="O7" s="30"/>
      <c r="P7" s="30"/>
      <c r="Q7" s="30"/>
      <c r="R7" s="30"/>
      <c r="S7" s="30"/>
      <c r="T7" s="200"/>
      <c r="U7" s="201"/>
      <c r="V7" s="201"/>
      <c r="W7" s="201"/>
      <c r="X7" s="201"/>
      <c r="Y7" s="202"/>
    </row>
    <row r="8" spans="10:25" ht="14.25" customHeight="1">
      <c r="J8" s="28"/>
      <c r="K8" s="28"/>
      <c r="L8" s="28"/>
      <c r="N8" s="31"/>
      <c r="O8" s="31"/>
      <c r="P8" s="31"/>
      <c r="Q8" s="31"/>
      <c r="R8" s="31"/>
      <c r="S8" s="31"/>
      <c r="T8" s="204" t="s">
        <v>147</v>
      </c>
      <c r="U8" s="205"/>
      <c r="V8" s="205"/>
      <c r="W8" s="205"/>
      <c r="X8" s="205"/>
      <c r="Y8" s="206"/>
    </row>
    <row r="9" spans="10:25" ht="13.5" customHeight="1">
      <c r="J9" s="28"/>
      <c r="K9" s="28"/>
      <c r="L9" s="28"/>
      <c r="N9" s="31"/>
      <c r="O9" s="31"/>
      <c r="P9" s="31"/>
      <c r="Q9" s="31"/>
      <c r="R9" s="31"/>
      <c r="S9" s="31"/>
      <c r="T9" s="204" t="s">
        <v>147</v>
      </c>
      <c r="U9" s="205"/>
      <c r="V9" s="205"/>
      <c r="W9" s="205"/>
      <c r="X9" s="205"/>
      <c r="Y9" s="206"/>
    </row>
    <row r="10" spans="4:24" ht="12.75"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8"/>
    </row>
    <row r="11" spans="3:24" ht="18" customHeight="1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4:24" ht="18" customHeight="1" thickBo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6" ht="21" customHeight="1" thickBot="1">
      <c r="B13" s="207" t="s">
        <v>1</v>
      </c>
      <c r="C13" s="207" t="s">
        <v>48</v>
      </c>
      <c r="D13" s="207" t="s">
        <v>56</v>
      </c>
      <c r="E13" s="207" t="s">
        <v>57</v>
      </c>
      <c r="F13" s="207" t="s">
        <v>58</v>
      </c>
      <c r="G13" s="207" t="s">
        <v>59</v>
      </c>
      <c r="H13" s="207" t="s">
        <v>60</v>
      </c>
      <c r="I13" s="207" t="s">
        <v>49</v>
      </c>
      <c r="J13" s="207" t="s">
        <v>62</v>
      </c>
      <c r="K13" s="209" t="s">
        <v>63</v>
      </c>
      <c r="L13" s="209" t="s">
        <v>50</v>
      </c>
      <c r="M13" s="209" t="s">
        <v>51</v>
      </c>
      <c r="N13" s="209" t="s">
        <v>55</v>
      </c>
      <c r="O13" s="224" t="s">
        <v>64</v>
      </c>
      <c r="P13" s="229"/>
      <c r="Q13" s="229"/>
      <c r="R13" s="229"/>
      <c r="S13" s="230"/>
      <c r="T13" s="209" t="s">
        <v>65</v>
      </c>
      <c r="U13" s="209" t="s">
        <v>66</v>
      </c>
      <c r="V13" s="209" t="s">
        <v>67</v>
      </c>
      <c r="W13" s="209" t="s">
        <v>68</v>
      </c>
      <c r="X13" s="209" t="s">
        <v>69</v>
      </c>
      <c r="Y13" s="224" t="s">
        <v>52</v>
      </c>
      <c r="Z13" s="217"/>
    </row>
    <row r="14" spans="2:26" ht="85.5" customHeight="1" thickBot="1">
      <c r="B14" s="208"/>
      <c r="C14" s="208"/>
      <c r="D14" s="208"/>
      <c r="E14" s="208"/>
      <c r="F14" s="208"/>
      <c r="G14" s="212"/>
      <c r="H14" s="208"/>
      <c r="I14" s="208"/>
      <c r="J14" s="208"/>
      <c r="K14" s="210"/>
      <c r="L14" s="210"/>
      <c r="M14" s="210"/>
      <c r="N14" s="210"/>
      <c r="O14" s="13" t="s">
        <v>41</v>
      </c>
      <c r="P14" s="13" t="s">
        <v>42</v>
      </c>
      <c r="Q14" s="13" t="s">
        <v>43</v>
      </c>
      <c r="R14" s="13" t="s">
        <v>44</v>
      </c>
      <c r="S14" s="13" t="s">
        <v>114</v>
      </c>
      <c r="T14" s="210"/>
      <c r="U14" s="210"/>
      <c r="V14" s="210"/>
      <c r="W14" s="211"/>
      <c r="X14" s="211"/>
      <c r="Y14" s="225"/>
      <c r="Z14" s="217"/>
    </row>
    <row r="15" spans="2:25" s="33" customFormat="1" ht="12.75" customHeight="1" thickBot="1">
      <c r="B15" s="9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10">
        <v>11</v>
      </c>
      <c r="M15" s="10">
        <v>12</v>
      </c>
      <c r="N15" s="10">
        <v>13</v>
      </c>
      <c r="O15" s="226">
        <v>14</v>
      </c>
      <c r="P15" s="227"/>
      <c r="Q15" s="227"/>
      <c r="R15" s="227"/>
      <c r="S15" s="228"/>
      <c r="T15" s="10">
        <v>15</v>
      </c>
      <c r="U15" s="10">
        <v>16</v>
      </c>
      <c r="V15" s="10">
        <v>17</v>
      </c>
      <c r="W15" s="10">
        <v>18</v>
      </c>
      <c r="X15" s="10">
        <v>19</v>
      </c>
      <c r="Y15" s="10">
        <v>20</v>
      </c>
    </row>
    <row r="16" spans="2:25" ht="26.25">
      <c r="B16" s="34" t="s">
        <v>61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6"/>
      <c r="W16" s="36"/>
      <c r="X16" s="36"/>
      <c r="Y16" s="37"/>
    </row>
    <row r="17" spans="2:25" ht="105">
      <c r="B17" s="38" t="s">
        <v>11</v>
      </c>
      <c r="C17" s="14" t="s">
        <v>71</v>
      </c>
      <c r="D17" s="14" t="s">
        <v>47</v>
      </c>
      <c r="E17" s="14" t="s">
        <v>77</v>
      </c>
      <c r="F17" s="14" t="s">
        <v>77</v>
      </c>
      <c r="G17" s="14" t="s">
        <v>80</v>
      </c>
      <c r="H17" s="14" t="s">
        <v>39</v>
      </c>
      <c r="I17" s="14">
        <v>0</v>
      </c>
      <c r="J17" s="14" t="s">
        <v>97</v>
      </c>
      <c r="K17" s="14" t="s">
        <v>75</v>
      </c>
      <c r="L17" s="14" t="s">
        <v>40</v>
      </c>
      <c r="M17" s="14" t="s">
        <v>76</v>
      </c>
      <c r="N17" s="16" t="s">
        <v>81</v>
      </c>
      <c r="O17" s="14">
        <v>1</v>
      </c>
      <c r="P17" s="14"/>
      <c r="Q17" s="14"/>
      <c r="R17" s="14"/>
      <c r="S17" s="14"/>
      <c r="T17" s="14"/>
      <c r="U17" s="39">
        <v>104000000</v>
      </c>
      <c r="V17" s="19">
        <f aca="true" t="shared" si="0" ref="V17:V28">U17*1.12</f>
        <v>116480000.00000001</v>
      </c>
      <c r="W17" s="40" t="s">
        <v>46</v>
      </c>
      <c r="X17" s="40">
        <v>2013</v>
      </c>
      <c r="Y17" s="41"/>
    </row>
    <row r="18" spans="2:25" ht="41.25" customHeight="1">
      <c r="B18" s="38" t="s">
        <v>12</v>
      </c>
      <c r="C18" s="14" t="s">
        <v>71</v>
      </c>
      <c r="D18" s="16" t="s">
        <v>85</v>
      </c>
      <c r="E18" s="14" t="s">
        <v>95</v>
      </c>
      <c r="F18" s="14" t="s">
        <v>94</v>
      </c>
      <c r="G18" s="14"/>
      <c r="H18" s="14" t="s">
        <v>89</v>
      </c>
      <c r="I18" s="14">
        <v>100</v>
      </c>
      <c r="J18" s="14" t="s">
        <v>100</v>
      </c>
      <c r="K18" s="14" t="s">
        <v>99</v>
      </c>
      <c r="L18" s="14" t="s">
        <v>40</v>
      </c>
      <c r="M18" s="14">
        <v>30</v>
      </c>
      <c r="N18" s="14" t="s">
        <v>98</v>
      </c>
      <c r="O18" s="17">
        <v>300</v>
      </c>
      <c r="P18" s="17">
        <v>300</v>
      </c>
      <c r="Q18" s="17">
        <v>300</v>
      </c>
      <c r="R18" s="17">
        <v>300</v>
      </c>
      <c r="S18" s="17">
        <v>300</v>
      </c>
      <c r="T18" s="18">
        <v>850</v>
      </c>
      <c r="U18" s="18">
        <v>1275000</v>
      </c>
      <c r="V18" s="19">
        <f t="shared" si="0"/>
        <v>1428000.0000000002</v>
      </c>
      <c r="W18" s="19" t="s">
        <v>90</v>
      </c>
      <c r="X18" s="20" t="s">
        <v>93</v>
      </c>
      <c r="Y18" s="21"/>
    </row>
    <row r="19" spans="2:25" ht="39.75" customHeight="1">
      <c r="B19" s="38" t="s">
        <v>13</v>
      </c>
      <c r="C19" s="14" t="s">
        <v>71</v>
      </c>
      <c r="D19" s="16" t="s">
        <v>85</v>
      </c>
      <c r="E19" s="14" t="s">
        <v>95</v>
      </c>
      <c r="F19" s="14" t="s">
        <v>94</v>
      </c>
      <c r="G19" s="14"/>
      <c r="H19" s="14" t="s">
        <v>89</v>
      </c>
      <c r="I19" s="14">
        <v>100</v>
      </c>
      <c r="J19" s="14" t="s">
        <v>100</v>
      </c>
      <c r="K19" s="14" t="s">
        <v>75</v>
      </c>
      <c r="L19" s="14" t="s">
        <v>40</v>
      </c>
      <c r="M19" s="14">
        <v>30</v>
      </c>
      <c r="N19" s="14" t="s">
        <v>98</v>
      </c>
      <c r="O19" s="17">
        <v>60</v>
      </c>
      <c r="P19" s="17">
        <v>60</v>
      </c>
      <c r="Q19" s="17">
        <v>60</v>
      </c>
      <c r="R19" s="17">
        <v>60</v>
      </c>
      <c r="S19" s="17">
        <v>60</v>
      </c>
      <c r="T19" s="18">
        <v>850</v>
      </c>
      <c r="U19" s="18">
        <v>255000</v>
      </c>
      <c r="V19" s="19">
        <f t="shared" si="0"/>
        <v>285600</v>
      </c>
      <c r="W19" s="19" t="s">
        <v>90</v>
      </c>
      <c r="X19" s="20" t="s">
        <v>93</v>
      </c>
      <c r="Y19" s="21"/>
    </row>
    <row r="20" spans="2:25" ht="39" customHeight="1">
      <c r="B20" s="41" t="s">
        <v>92</v>
      </c>
      <c r="C20" s="14" t="s">
        <v>71</v>
      </c>
      <c r="D20" s="22" t="s">
        <v>87</v>
      </c>
      <c r="E20" s="14" t="s">
        <v>95</v>
      </c>
      <c r="F20" s="14" t="s">
        <v>96</v>
      </c>
      <c r="G20" s="14"/>
      <c r="H20" s="14" t="s">
        <v>89</v>
      </c>
      <c r="I20" s="14">
        <v>100</v>
      </c>
      <c r="J20" s="14" t="s">
        <v>100</v>
      </c>
      <c r="K20" s="14" t="s">
        <v>99</v>
      </c>
      <c r="L20" s="14" t="s">
        <v>40</v>
      </c>
      <c r="M20" s="14">
        <v>30</v>
      </c>
      <c r="N20" s="14" t="s">
        <v>98</v>
      </c>
      <c r="O20" s="17">
        <v>5</v>
      </c>
      <c r="P20" s="17">
        <v>5</v>
      </c>
      <c r="Q20" s="17">
        <v>5</v>
      </c>
      <c r="R20" s="17">
        <v>5</v>
      </c>
      <c r="S20" s="17">
        <v>5</v>
      </c>
      <c r="T20" s="18">
        <v>1168</v>
      </c>
      <c r="U20" s="18">
        <v>29200</v>
      </c>
      <c r="V20" s="19">
        <f t="shared" si="0"/>
        <v>32704.000000000004</v>
      </c>
      <c r="W20" s="19" t="s">
        <v>90</v>
      </c>
      <c r="X20" s="20" t="s">
        <v>93</v>
      </c>
      <c r="Y20" s="21"/>
    </row>
    <row r="21" spans="2:25" ht="39" customHeight="1">
      <c r="B21" s="41" t="s">
        <v>104</v>
      </c>
      <c r="C21" s="14" t="s">
        <v>71</v>
      </c>
      <c r="D21" s="22" t="s">
        <v>113</v>
      </c>
      <c r="E21" s="15" t="s">
        <v>111</v>
      </c>
      <c r="F21" s="14" t="s">
        <v>134</v>
      </c>
      <c r="G21" s="14"/>
      <c r="H21" s="14" t="s">
        <v>89</v>
      </c>
      <c r="I21" s="14">
        <v>0</v>
      </c>
      <c r="J21" s="14" t="s">
        <v>145</v>
      </c>
      <c r="K21" s="14" t="s">
        <v>146</v>
      </c>
      <c r="L21" s="14" t="s">
        <v>40</v>
      </c>
      <c r="M21" s="14" t="s">
        <v>150</v>
      </c>
      <c r="N21" s="16" t="s">
        <v>81</v>
      </c>
      <c r="O21" s="1">
        <v>1</v>
      </c>
      <c r="P21" s="17"/>
      <c r="Q21" s="17"/>
      <c r="R21" s="17"/>
      <c r="S21" s="17"/>
      <c r="T21" s="18"/>
      <c r="U21" s="67">
        <v>1282344.13</v>
      </c>
      <c r="V21" s="19">
        <f t="shared" si="0"/>
        <v>1436225.4256</v>
      </c>
      <c r="W21" s="19" t="s">
        <v>127</v>
      </c>
      <c r="X21" s="20" t="s">
        <v>93</v>
      </c>
      <c r="Y21" s="21"/>
    </row>
    <row r="22" spans="2:25" ht="39" customHeight="1">
      <c r="B22" s="41" t="s">
        <v>105</v>
      </c>
      <c r="C22" s="14" t="s">
        <v>71</v>
      </c>
      <c r="D22" s="22" t="s">
        <v>113</v>
      </c>
      <c r="E22" s="15" t="s">
        <v>132</v>
      </c>
      <c r="F22" s="14" t="s">
        <v>135</v>
      </c>
      <c r="G22" s="14" t="s">
        <v>136</v>
      </c>
      <c r="H22" s="14" t="s">
        <v>89</v>
      </c>
      <c r="I22" s="14">
        <v>0</v>
      </c>
      <c r="J22" s="14" t="s">
        <v>145</v>
      </c>
      <c r="K22" s="14" t="s">
        <v>146</v>
      </c>
      <c r="L22" s="14" t="s">
        <v>40</v>
      </c>
      <c r="M22" s="14" t="s">
        <v>150</v>
      </c>
      <c r="N22" s="16" t="s">
        <v>81</v>
      </c>
      <c r="O22" s="1">
        <v>1</v>
      </c>
      <c r="P22" s="17"/>
      <c r="Q22" s="17"/>
      <c r="R22" s="17"/>
      <c r="S22" s="17"/>
      <c r="T22" s="18"/>
      <c r="U22" s="67">
        <v>915524.34</v>
      </c>
      <c r="V22" s="68">
        <f t="shared" si="0"/>
        <v>1025387.2608</v>
      </c>
      <c r="W22" s="19" t="s">
        <v>127</v>
      </c>
      <c r="X22" s="20" t="s">
        <v>93</v>
      </c>
      <c r="Y22" s="21"/>
    </row>
    <row r="23" spans="2:25" ht="39" customHeight="1">
      <c r="B23" s="41" t="s">
        <v>106</v>
      </c>
      <c r="C23" s="14" t="s">
        <v>71</v>
      </c>
      <c r="D23" s="22" t="s">
        <v>113</v>
      </c>
      <c r="E23" s="15" t="s">
        <v>132</v>
      </c>
      <c r="F23" s="14" t="s">
        <v>135</v>
      </c>
      <c r="G23" s="14" t="s">
        <v>137</v>
      </c>
      <c r="H23" s="14" t="s">
        <v>89</v>
      </c>
      <c r="I23" s="14">
        <v>0</v>
      </c>
      <c r="J23" s="14" t="s">
        <v>145</v>
      </c>
      <c r="K23" s="14" t="s">
        <v>146</v>
      </c>
      <c r="L23" s="14" t="s">
        <v>40</v>
      </c>
      <c r="M23" s="14" t="s">
        <v>150</v>
      </c>
      <c r="N23" s="16" t="s">
        <v>81</v>
      </c>
      <c r="O23" s="1">
        <v>1</v>
      </c>
      <c r="P23" s="17"/>
      <c r="Q23" s="17"/>
      <c r="R23" s="17"/>
      <c r="S23" s="17"/>
      <c r="T23" s="18"/>
      <c r="U23" s="67">
        <v>2251485.87</v>
      </c>
      <c r="V23" s="68">
        <f t="shared" si="0"/>
        <v>2521664.1744000004</v>
      </c>
      <c r="W23" s="19" t="s">
        <v>127</v>
      </c>
      <c r="X23" s="20" t="s">
        <v>93</v>
      </c>
      <c r="Y23" s="21"/>
    </row>
    <row r="24" spans="2:25" ht="39" customHeight="1">
      <c r="B24" s="41" t="s">
        <v>107</v>
      </c>
      <c r="C24" s="14" t="s">
        <v>71</v>
      </c>
      <c r="D24" s="22" t="s">
        <v>113</v>
      </c>
      <c r="E24" s="15" t="s">
        <v>132</v>
      </c>
      <c r="F24" s="14" t="s">
        <v>135</v>
      </c>
      <c r="G24" s="14" t="s">
        <v>138</v>
      </c>
      <c r="H24" s="14" t="s">
        <v>89</v>
      </c>
      <c r="I24" s="14">
        <v>0</v>
      </c>
      <c r="J24" s="14" t="s">
        <v>145</v>
      </c>
      <c r="K24" s="14" t="s">
        <v>146</v>
      </c>
      <c r="L24" s="14" t="s">
        <v>40</v>
      </c>
      <c r="M24" s="14" t="s">
        <v>150</v>
      </c>
      <c r="N24" s="16" t="s">
        <v>81</v>
      </c>
      <c r="O24" s="1">
        <v>1</v>
      </c>
      <c r="P24" s="17"/>
      <c r="Q24" s="17"/>
      <c r="R24" s="17"/>
      <c r="S24" s="17"/>
      <c r="T24" s="18"/>
      <c r="U24" s="67">
        <v>915524.34</v>
      </c>
      <c r="V24" s="68">
        <f t="shared" si="0"/>
        <v>1025387.2608</v>
      </c>
      <c r="W24" s="19" t="s">
        <v>127</v>
      </c>
      <c r="X24" s="20" t="s">
        <v>93</v>
      </c>
      <c r="Y24" s="21"/>
    </row>
    <row r="25" spans="2:25" ht="39" customHeight="1">
      <c r="B25" s="41" t="s">
        <v>108</v>
      </c>
      <c r="C25" s="14" t="s">
        <v>71</v>
      </c>
      <c r="D25" s="22" t="s">
        <v>113</v>
      </c>
      <c r="E25" s="15" t="s">
        <v>132</v>
      </c>
      <c r="F25" s="14" t="s">
        <v>135</v>
      </c>
      <c r="G25" s="14" t="s">
        <v>139</v>
      </c>
      <c r="H25" s="14" t="s">
        <v>89</v>
      </c>
      <c r="I25" s="14">
        <v>0</v>
      </c>
      <c r="J25" s="14" t="s">
        <v>145</v>
      </c>
      <c r="K25" s="14" t="s">
        <v>146</v>
      </c>
      <c r="L25" s="14" t="s">
        <v>40</v>
      </c>
      <c r="M25" s="14" t="s">
        <v>150</v>
      </c>
      <c r="N25" s="16" t="s">
        <v>81</v>
      </c>
      <c r="O25" s="1">
        <v>1</v>
      </c>
      <c r="P25" s="17"/>
      <c r="Q25" s="17"/>
      <c r="R25" s="17"/>
      <c r="S25" s="17"/>
      <c r="T25" s="18"/>
      <c r="U25" s="67">
        <v>962531.05</v>
      </c>
      <c r="V25" s="68">
        <f t="shared" si="0"/>
        <v>1078034.776</v>
      </c>
      <c r="W25" s="19" t="s">
        <v>127</v>
      </c>
      <c r="X25" s="20" t="s">
        <v>93</v>
      </c>
      <c r="Y25" s="21"/>
    </row>
    <row r="26" spans="2:25" ht="39" customHeight="1">
      <c r="B26" s="41" t="s">
        <v>109</v>
      </c>
      <c r="C26" s="14" t="s">
        <v>71</v>
      </c>
      <c r="D26" s="22" t="s">
        <v>122</v>
      </c>
      <c r="E26" s="14" t="s">
        <v>140</v>
      </c>
      <c r="F26" s="14" t="s">
        <v>141</v>
      </c>
      <c r="G26" s="14" t="s">
        <v>142</v>
      </c>
      <c r="H26" s="14" t="s">
        <v>89</v>
      </c>
      <c r="I26" s="14">
        <v>0</v>
      </c>
      <c r="J26" s="14" t="s">
        <v>145</v>
      </c>
      <c r="K26" s="14" t="s">
        <v>146</v>
      </c>
      <c r="L26" s="14" t="s">
        <v>40</v>
      </c>
      <c r="M26" s="14" t="s">
        <v>150</v>
      </c>
      <c r="N26" s="16" t="s">
        <v>81</v>
      </c>
      <c r="O26" s="1">
        <v>1</v>
      </c>
      <c r="P26" s="17"/>
      <c r="Q26" s="17"/>
      <c r="R26" s="17"/>
      <c r="S26" s="17"/>
      <c r="T26" s="18"/>
      <c r="U26" s="67">
        <v>10020.08</v>
      </c>
      <c r="V26" s="68">
        <f t="shared" si="0"/>
        <v>11222.4896</v>
      </c>
      <c r="W26" s="19" t="s">
        <v>127</v>
      </c>
      <c r="X26" s="20" t="s">
        <v>93</v>
      </c>
      <c r="Y26" s="21"/>
    </row>
    <row r="27" spans="2:25" ht="39" customHeight="1">
      <c r="B27" s="41" t="s">
        <v>110</v>
      </c>
      <c r="C27" s="14" t="s">
        <v>71</v>
      </c>
      <c r="D27" s="22" t="s">
        <v>124</v>
      </c>
      <c r="E27" s="14" t="s">
        <v>143</v>
      </c>
      <c r="F27" s="14" t="s">
        <v>143</v>
      </c>
      <c r="G27" s="14" t="s">
        <v>144</v>
      </c>
      <c r="H27" s="14" t="s">
        <v>89</v>
      </c>
      <c r="I27" s="14">
        <v>0</v>
      </c>
      <c r="J27" s="14" t="s">
        <v>145</v>
      </c>
      <c r="K27" s="14" t="s">
        <v>146</v>
      </c>
      <c r="L27" s="14" t="s">
        <v>40</v>
      </c>
      <c r="M27" s="14" t="s">
        <v>150</v>
      </c>
      <c r="N27" s="16" t="s">
        <v>81</v>
      </c>
      <c r="O27" s="1">
        <v>1</v>
      </c>
      <c r="P27" s="17"/>
      <c r="Q27" s="17"/>
      <c r="R27" s="17"/>
      <c r="S27" s="17"/>
      <c r="T27" s="18"/>
      <c r="U27" s="67">
        <v>2274419.06</v>
      </c>
      <c r="V27" s="68">
        <f t="shared" si="0"/>
        <v>2547349.3472</v>
      </c>
      <c r="W27" s="19" t="s">
        <v>127</v>
      </c>
      <c r="X27" s="20" t="s">
        <v>93</v>
      </c>
      <c r="Y27" s="21"/>
    </row>
    <row r="28" spans="2:25" ht="24.75" customHeight="1">
      <c r="B28" s="214" t="s">
        <v>70</v>
      </c>
      <c r="C28" s="215"/>
      <c r="D28" s="21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64">
        <f>SUM(U17:U27)</f>
        <v>114171048.87</v>
      </c>
      <c r="V28" s="65">
        <f t="shared" si="0"/>
        <v>127871574.73440002</v>
      </c>
      <c r="W28" s="40"/>
      <c r="X28" s="40"/>
      <c r="Y28" s="41"/>
    </row>
    <row r="29" spans="2:25" ht="26.25">
      <c r="B29" s="42" t="s">
        <v>53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  <c r="W29" s="44"/>
      <c r="X29" s="44"/>
      <c r="Y29" s="41"/>
    </row>
    <row r="30" spans="2:25" ht="12.75">
      <c r="B30" s="41" t="s">
        <v>16</v>
      </c>
      <c r="C30" s="4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40"/>
      <c r="W30" s="40"/>
      <c r="X30" s="40"/>
      <c r="Y30" s="41"/>
    </row>
    <row r="31" spans="2:25" ht="12.75">
      <c r="B31" s="41" t="s">
        <v>17</v>
      </c>
      <c r="C31" s="4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40"/>
      <c r="W31" s="40"/>
      <c r="X31" s="40"/>
      <c r="Y31" s="41"/>
    </row>
    <row r="32" spans="2:25" ht="12.75">
      <c r="B32" s="41" t="s">
        <v>18</v>
      </c>
      <c r="C32" s="4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40"/>
      <c r="W32" s="40"/>
      <c r="X32" s="40"/>
      <c r="Y32" s="41"/>
    </row>
    <row r="33" spans="2:25" ht="15.75" customHeight="1">
      <c r="B33" s="214" t="s">
        <v>72</v>
      </c>
      <c r="C33" s="215"/>
      <c r="D33" s="2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40"/>
      <c r="W33" s="40"/>
      <c r="X33" s="40"/>
      <c r="Y33" s="41"/>
    </row>
    <row r="34" spans="2:25" ht="26.25">
      <c r="B34" s="42" t="s">
        <v>54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  <c r="W34" s="44"/>
      <c r="X34" s="44"/>
      <c r="Y34" s="41"/>
    </row>
    <row r="35" spans="2:25" ht="12.75">
      <c r="B35" s="41" t="s">
        <v>21</v>
      </c>
      <c r="C35" s="41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40"/>
      <c r="W35" s="40"/>
      <c r="X35" s="40"/>
      <c r="Y35" s="41"/>
    </row>
    <row r="36" spans="2:25" ht="12.75">
      <c r="B36" s="41" t="s">
        <v>22</v>
      </c>
      <c r="C36" s="4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40"/>
      <c r="W36" s="40"/>
      <c r="X36" s="40"/>
      <c r="Y36" s="41"/>
    </row>
    <row r="37" spans="2:25" ht="12.75">
      <c r="B37" s="41" t="s">
        <v>23</v>
      </c>
      <c r="C37" s="4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40"/>
      <c r="W37" s="40"/>
      <c r="X37" s="40"/>
      <c r="Y37" s="41"/>
    </row>
    <row r="38" spans="2:25" ht="21.75" customHeight="1">
      <c r="B38" s="214" t="s">
        <v>73</v>
      </c>
      <c r="C38" s="215"/>
      <c r="D38" s="21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40"/>
      <c r="W38" s="40"/>
      <c r="X38" s="40"/>
      <c r="Y38" s="41"/>
    </row>
    <row r="39" spans="2:25" ht="12.75">
      <c r="B39" s="41"/>
      <c r="C39" s="41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40"/>
      <c r="W39" s="40"/>
      <c r="X39" s="40"/>
      <c r="Y39" s="41"/>
    </row>
    <row r="40" spans="2:25" ht="12.75">
      <c r="B40" s="45" t="s">
        <v>74</v>
      </c>
      <c r="C40" s="45"/>
      <c r="D40" s="41"/>
      <c r="E40" s="4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64">
        <v>114171048.87</v>
      </c>
      <c r="V40" s="65">
        <f>U40*1.12</f>
        <v>127871574.73440002</v>
      </c>
      <c r="W40" s="40"/>
      <c r="X40" s="40"/>
      <c r="Y40" s="41"/>
    </row>
    <row r="41" spans="2:24" ht="12.75">
      <c r="B41" s="46"/>
      <c r="C41" s="46"/>
      <c r="D41" s="47"/>
      <c r="E41" s="46"/>
      <c r="F41" s="48"/>
      <c r="G41" s="48"/>
      <c r="H41" s="48"/>
      <c r="I41" s="48"/>
      <c r="J41" s="48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2:24" ht="12.75" customHeight="1">
      <c r="B42" s="24"/>
      <c r="C42" s="5"/>
      <c r="D42" s="4"/>
      <c r="E42" s="4"/>
      <c r="F42" s="3"/>
      <c r="G42" s="3"/>
      <c r="H42" s="3"/>
      <c r="I42" s="4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3:25" ht="15">
      <c r="C43" s="5" t="s">
        <v>149</v>
      </c>
      <c r="D43" s="3"/>
      <c r="E43" s="3"/>
      <c r="F43" s="3"/>
      <c r="G43" s="3"/>
      <c r="H43" s="3"/>
      <c r="I43" s="3"/>
      <c r="J43" s="50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25" ht="13.5">
      <c r="C44" s="218" t="s">
        <v>130</v>
      </c>
      <c r="D44" s="218"/>
      <c r="E44" s="218"/>
      <c r="F44" s="218"/>
      <c r="G44" s="218"/>
      <c r="H44" s="218"/>
      <c r="I44" s="218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2:25" ht="15.75" customHeight="1">
      <c r="B45" s="52"/>
      <c r="C45" s="1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3:25" ht="15">
      <c r="C46" s="53"/>
      <c r="D46" s="54"/>
      <c r="E46" s="54"/>
      <c r="F46" s="54"/>
      <c r="G46" s="54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1"/>
    </row>
    <row r="47" spans="2:25" ht="15.75" customHeight="1">
      <c r="B47" s="55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7"/>
      <c r="Y47" s="11"/>
    </row>
    <row r="48" spans="2:25" ht="15">
      <c r="B48" s="55"/>
      <c r="C48" s="5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1"/>
    </row>
    <row r="49" spans="2:25" ht="15">
      <c r="B49" s="5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1"/>
    </row>
    <row r="50" spans="2:25" ht="15">
      <c r="B50" s="55"/>
      <c r="C50" s="11"/>
      <c r="D50" s="11"/>
      <c r="E50" s="11"/>
      <c r="F50" s="11"/>
      <c r="G50" s="11"/>
      <c r="H50" s="11"/>
      <c r="I50" s="11"/>
      <c r="J50" s="11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1"/>
    </row>
    <row r="51" spans="2:25" ht="15">
      <c r="B51" s="55"/>
      <c r="C51" s="57"/>
      <c r="D51" s="11"/>
      <c r="E51" s="11"/>
      <c r="F51" s="11"/>
      <c r="G51" s="11"/>
      <c r="H51" s="11"/>
      <c r="I51" s="11"/>
      <c r="J51" s="11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1"/>
    </row>
    <row r="52" spans="2:25" ht="15">
      <c r="B52" s="55"/>
      <c r="C52" s="57"/>
      <c r="D52" s="11"/>
      <c r="E52" s="11"/>
      <c r="F52" s="11"/>
      <c r="G52" s="11"/>
      <c r="H52" s="11"/>
      <c r="I52" s="11"/>
      <c r="J52" s="11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1"/>
    </row>
    <row r="53" spans="2:25" ht="15">
      <c r="B53" s="5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1"/>
    </row>
    <row r="54" spans="2:25" ht="15" customHeight="1">
      <c r="B54" s="52"/>
      <c r="C54" s="6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11"/>
    </row>
    <row r="55" spans="2:25" ht="15">
      <c r="B55" s="5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1"/>
    </row>
    <row r="56" spans="2:25" ht="15">
      <c r="B56" s="52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8"/>
      <c r="Y56" s="11"/>
    </row>
    <row r="57" spans="2:25" ht="15">
      <c r="B57" s="52"/>
      <c r="C57" s="12"/>
      <c r="D57" s="1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1"/>
    </row>
    <row r="58" spans="2:25" ht="15">
      <c r="B58" s="5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1"/>
    </row>
    <row r="59" spans="2:25" ht="15">
      <c r="B59" s="5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6"/>
      <c r="Y59" s="11"/>
    </row>
    <row r="60" spans="2:25" ht="15">
      <c r="B60" s="52"/>
      <c r="C60" s="59"/>
      <c r="D60" s="59"/>
      <c r="E60" s="59"/>
      <c r="F60" s="59"/>
      <c r="G60" s="59"/>
      <c r="H60" s="59"/>
      <c r="I60" s="59"/>
      <c r="J60" s="59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2:25" ht="15">
      <c r="B61" s="5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2:25" ht="15">
      <c r="B62" s="5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2:25" ht="15">
      <c r="B63" s="5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2:25" ht="33.75" customHeight="1">
      <c r="B64" s="55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</row>
    <row r="65" spans="2:25" ht="16.5" customHeight="1">
      <c r="B65" s="55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</row>
    <row r="66" spans="2:25" s="61" customFormat="1" ht="18" customHeight="1">
      <c r="B66" s="55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2:25" ht="15">
      <c r="B67" s="5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2:28" ht="18" customHeight="1">
      <c r="B68" s="55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</row>
    <row r="69" spans="2:25" ht="15">
      <c r="B69" s="55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2:25" ht="15">
      <c r="B70" s="55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2:25" ht="15">
      <c r="B71" s="55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2:25" ht="15.75" customHeight="1">
      <c r="B72" s="55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</row>
    <row r="73" spans="2:25" ht="15">
      <c r="B73" s="55"/>
      <c r="C73" s="11"/>
      <c r="D73" s="11"/>
      <c r="E73" s="11"/>
      <c r="F73" s="11"/>
      <c r="G73" s="11"/>
      <c r="H73" s="11"/>
      <c r="I73" s="11"/>
      <c r="J73" s="6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2:25" ht="14.25" customHeight="1">
      <c r="B74" s="5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2:25" ht="15">
      <c r="B75" s="5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2:25" ht="15">
      <c r="B76" s="55"/>
      <c r="C76" s="11"/>
      <c r="D76" s="11"/>
      <c r="E76" s="11"/>
      <c r="F76" s="11"/>
      <c r="G76" s="11"/>
      <c r="H76" s="11"/>
      <c r="I76" s="11"/>
      <c r="J76" s="11"/>
      <c r="K76" s="11"/>
      <c r="L76" s="7"/>
      <c r="M76" s="7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2:28" ht="33.75" customHeight="1">
      <c r="B77" s="55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</row>
    <row r="78" spans="2:25" ht="17.25" customHeight="1">
      <c r="B78" s="55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</row>
    <row r="79" spans="2:25" ht="15">
      <c r="B79" s="55"/>
      <c r="C79" s="6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2:25" ht="15">
      <c r="B80" s="5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2:25" ht="15.75" customHeight="1">
      <c r="B81" s="51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</row>
    <row r="82" ht="12.75">
      <c r="B82" s="62"/>
    </row>
    <row r="83" ht="12.75">
      <c r="B83" s="62"/>
    </row>
    <row r="84" ht="14.25" customHeight="1">
      <c r="B84" s="62"/>
    </row>
    <row r="85" s="61" customFormat="1" ht="12.75">
      <c r="B85" s="63"/>
    </row>
    <row r="86" s="61" customFormat="1" ht="12.75">
      <c r="B86" s="63"/>
    </row>
    <row r="87" s="61" customFormat="1" ht="12.75"/>
    <row r="88" s="61" customFormat="1" ht="12.75">
      <c r="B88" s="63"/>
    </row>
    <row r="89" s="61" customFormat="1" ht="12.75">
      <c r="B89" s="63"/>
    </row>
    <row r="90" spans="2:24" ht="16.5" customHeight="1">
      <c r="B90" s="6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</sheetData>
  <sheetProtection/>
  <mergeCells count="45">
    <mergeCell ref="Y13:Y14"/>
    <mergeCell ref="H13:H14"/>
    <mergeCell ref="I13:I14"/>
    <mergeCell ref="O15:S15"/>
    <mergeCell ref="J13:J14"/>
    <mergeCell ref="K13:K14"/>
    <mergeCell ref="O13:S13"/>
    <mergeCell ref="T13:T14"/>
    <mergeCell ref="C78:Y78"/>
    <mergeCell ref="C81:Y81"/>
    <mergeCell ref="C56:W56"/>
    <mergeCell ref="C59:W59"/>
    <mergeCell ref="C64:Y64"/>
    <mergeCell ref="C65:Y65"/>
    <mergeCell ref="C68:AB68"/>
    <mergeCell ref="C69:M70"/>
    <mergeCell ref="C72:Y72"/>
    <mergeCell ref="C71:M71"/>
    <mergeCell ref="F13:F14"/>
    <mergeCell ref="C77:AB77"/>
    <mergeCell ref="B28:D28"/>
    <mergeCell ref="L13:L14"/>
    <mergeCell ref="Z13:Z14"/>
    <mergeCell ref="C44:I44"/>
    <mergeCell ref="B33:D33"/>
    <mergeCell ref="B38:D38"/>
    <mergeCell ref="C47:W47"/>
    <mergeCell ref="X13:X14"/>
    <mergeCell ref="B13:B14"/>
    <mergeCell ref="V13:V14"/>
    <mergeCell ref="W13:W14"/>
    <mergeCell ref="N13:N14"/>
    <mergeCell ref="C13:C14"/>
    <mergeCell ref="G13:G14"/>
    <mergeCell ref="M13:M14"/>
    <mergeCell ref="U13:U14"/>
    <mergeCell ref="D13:D14"/>
    <mergeCell ref="E13:E14"/>
    <mergeCell ref="B4:Y4"/>
    <mergeCell ref="B5:C5"/>
    <mergeCell ref="D5:W5"/>
    <mergeCell ref="T6:Y7"/>
    <mergeCell ref="D10:W10"/>
    <mergeCell ref="T8:Y8"/>
    <mergeCell ref="T9:Y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Ерасыл Актымбаев</cp:lastModifiedBy>
  <cp:lastPrinted>2014-04-28T12:13:22Z</cp:lastPrinted>
  <dcterms:created xsi:type="dcterms:W3CDTF">1996-10-08T23:32:33Z</dcterms:created>
  <dcterms:modified xsi:type="dcterms:W3CDTF">2014-06-05T05:16:44Z</dcterms:modified>
  <cp:category/>
  <cp:version/>
  <cp:contentType/>
  <cp:contentStatus/>
</cp:coreProperties>
</file>